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tleytowncouncil-my.sharepoint.com/personal/otc_otleytowncouncil_gov_uk/Documents/Data/COMMITTEES/COMMITTEES 2026-2027/Policy &amp; Resources/2026-07-20th/Item 4 Accounts/"/>
    </mc:Choice>
  </mc:AlternateContent>
  <xr:revisionPtr revIDLastSave="0" documentId="8_{C12DE5B5-8B80-4119-BCAF-D171C3C5B13A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INC&amp;EXP" sheetId="1" r:id="rId1"/>
    <sheet name="Analysis" sheetId="4" state="hidden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01" i="1" l="1"/>
  <c r="P101" i="1"/>
  <c r="O101" i="1"/>
  <c r="N101" i="1"/>
  <c r="M101" i="1"/>
  <c r="L101" i="1"/>
  <c r="K101" i="1"/>
  <c r="J101" i="1"/>
  <c r="I101" i="1"/>
  <c r="H101" i="1"/>
  <c r="G101" i="1"/>
  <c r="R126" i="1"/>
  <c r="R113" i="1"/>
  <c r="Q113" i="1"/>
  <c r="P113" i="1"/>
  <c r="O113" i="1"/>
  <c r="N113" i="1"/>
  <c r="M113" i="1"/>
  <c r="L113" i="1"/>
  <c r="K113" i="1"/>
  <c r="J113" i="1"/>
  <c r="I113" i="1"/>
  <c r="H113" i="1"/>
  <c r="Q121" i="1"/>
  <c r="H126" i="1"/>
  <c r="R124" i="1"/>
  <c r="Q124" i="1"/>
  <c r="P124" i="1"/>
  <c r="O124" i="1"/>
  <c r="N124" i="1"/>
  <c r="M124" i="1"/>
  <c r="L124" i="1"/>
  <c r="K124" i="1"/>
  <c r="J124" i="1"/>
  <c r="I124" i="1"/>
  <c r="H124" i="1"/>
  <c r="Q27" i="1"/>
  <c r="P27" i="1"/>
  <c r="O27" i="1"/>
  <c r="N27" i="1"/>
  <c r="M27" i="1"/>
  <c r="L27" i="1"/>
  <c r="K27" i="1"/>
  <c r="J27" i="1"/>
  <c r="I27" i="1"/>
  <c r="H27" i="1"/>
  <c r="G27" i="1"/>
  <c r="H4" i="1"/>
  <c r="Q86" i="1"/>
  <c r="P86" i="1"/>
  <c r="O86" i="1"/>
  <c r="N86" i="1"/>
  <c r="M86" i="1"/>
  <c r="L86" i="1"/>
  <c r="K86" i="1"/>
  <c r="J86" i="1"/>
  <c r="I86" i="1"/>
  <c r="H86" i="1"/>
  <c r="G86" i="1"/>
  <c r="F86" i="1"/>
  <c r="S72" i="1"/>
  <c r="Q70" i="1"/>
  <c r="P70" i="1"/>
  <c r="O70" i="1"/>
  <c r="N70" i="1"/>
  <c r="M70" i="1"/>
  <c r="L70" i="1"/>
  <c r="K70" i="1"/>
  <c r="J70" i="1"/>
  <c r="I70" i="1"/>
  <c r="H70" i="1"/>
  <c r="G70" i="1"/>
  <c r="F70" i="1"/>
  <c r="S47" i="1"/>
  <c r="S46" i="1"/>
  <c r="Q43" i="1"/>
  <c r="P43" i="1"/>
  <c r="O43" i="1"/>
  <c r="N43" i="1"/>
  <c r="M43" i="1"/>
  <c r="L43" i="1"/>
  <c r="K43" i="1"/>
  <c r="J43" i="1"/>
  <c r="I43" i="1"/>
  <c r="H43" i="1"/>
  <c r="G43" i="1"/>
  <c r="D124" i="1"/>
  <c r="D126" i="1"/>
  <c r="D121" i="1"/>
  <c r="R109" i="1"/>
  <c r="S109" i="1" s="1"/>
  <c r="R108" i="1"/>
  <c r="S108" i="1" s="1"/>
  <c r="R107" i="1"/>
  <c r="S107" i="1" s="1"/>
  <c r="R106" i="1"/>
  <c r="S106" i="1" s="1"/>
  <c r="R96" i="1"/>
  <c r="S96" i="1" s="1"/>
  <c r="R95" i="1"/>
  <c r="S95" i="1" s="1"/>
  <c r="R90" i="1"/>
  <c r="S90" i="1" s="1"/>
  <c r="R89" i="1"/>
  <c r="S89" i="1" s="1"/>
  <c r="R88" i="1"/>
  <c r="S88" i="1" s="1"/>
  <c r="R76" i="1"/>
  <c r="S76" i="1" s="1"/>
  <c r="R75" i="1"/>
  <c r="S75" i="1" s="1"/>
  <c r="R63" i="1"/>
  <c r="S63" i="1" s="1"/>
  <c r="R62" i="1"/>
  <c r="S62" i="1" s="1"/>
  <c r="Q58" i="1"/>
  <c r="P58" i="1"/>
  <c r="O58" i="1"/>
  <c r="N58" i="1"/>
  <c r="M58" i="1"/>
  <c r="L58" i="1"/>
  <c r="K58" i="1"/>
  <c r="J58" i="1"/>
  <c r="I58" i="1"/>
  <c r="H58" i="1"/>
  <c r="G58" i="1"/>
  <c r="F58" i="1"/>
  <c r="R52" i="1"/>
  <c r="S52" i="1" s="1"/>
  <c r="R51" i="1"/>
  <c r="S51" i="1" s="1"/>
  <c r="R46" i="1"/>
  <c r="R45" i="1"/>
  <c r="S45" i="1" s="1"/>
  <c r="R31" i="1"/>
  <c r="S31" i="1" s="1"/>
  <c r="D118" i="1"/>
  <c r="D113" i="1"/>
  <c r="D101" i="1"/>
  <c r="D91" i="1"/>
  <c r="D86" i="1"/>
  <c r="D70" i="1"/>
  <c r="D58" i="1"/>
  <c r="D48" i="1"/>
  <c r="D43" i="1"/>
  <c r="D27" i="1"/>
  <c r="R110" i="1"/>
  <c r="S110" i="1" s="1"/>
  <c r="R103" i="1"/>
  <c r="S103" i="1" s="1"/>
  <c r="R85" i="1"/>
  <c r="S85" i="1" s="1"/>
  <c r="R83" i="1"/>
  <c r="S83" i="1" s="1"/>
  <c r="R47" i="1"/>
  <c r="R40" i="1"/>
  <c r="S40" i="1" s="1"/>
  <c r="R25" i="1"/>
  <c r="S25" i="1" s="1"/>
  <c r="R58" i="1" l="1"/>
  <c r="P121" i="1"/>
  <c r="O121" i="1"/>
  <c r="N121" i="1"/>
  <c r="M121" i="1"/>
  <c r="L121" i="1"/>
  <c r="K121" i="1"/>
  <c r="J121" i="1"/>
  <c r="I121" i="1"/>
  <c r="H121" i="1"/>
  <c r="G121" i="1"/>
  <c r="F121" i="1"/>
  <c r="R118" i="1"/>
  <c r="S118" i="1" s="1"/>
  <c r="R117" i="1"/>
  <c r="S117" i="1" s="1"/>
  <c r="R116" i="1"/>
  <c r="S116" i="1" s="1"/>
  <c r="S113" i="1"/>
  <c r="R111" i="1"/>
  <c r="S111" i="1" s="1"/>
  <c r="S102" i="1"/>
  <c r="R101" i="1"/>
  <c r="S101" i="1" s="1"/>
  <c r="R100" i="1"/>
  <c r="S100" i="1" s="1"/>
  <c r="R99" i="1"/>
  <c r="S99" i="1" s="1"/>
  <c r="R98" i="1"/>
  <c r="S98" i="1" s="1"/>
  <c r="R97" i="1"/>
  <c r="S97" i="1" s="1"/>
  <c r="R91" i="1"/>
  <c r="S91" i="1" s="1"/>
  <c r="R84" i="1"/>
  <c r="S84" i="1" s="1"/>
  <c r="R82" i="1"/>
  <c r="S82" i="1" s="1"/>
  <c r="R81" i="1"/>
  <c r="S81" i="1" s="1"/>
  <c r="R80" i="1"/>
  <c r="S80" i="1" s="1"/>
  <c r="R79" i="1"/>
  <c r="S79" i="1" s="1"/>
  <c r="R78" i="1"/>
  <c r="S78" i="1" s="1"/>
  <c r="R77" i="1"/>
  <c r="R69" i="1"/>
  <c r="S69" i="1" s="1"/>
  <c r="R68" i="1"/>
  <c r="S68" i="1" s="1"/>
  <c r="R67" i="1"/>
  <c r="S67" i="1" s="1"/>
  <c r="R66" i="1"/>
  <c r="S66" i="1" s="1"/>
  <c r="R65" i="1"/>
  <c r="S65" i="1" s="1"/>
  <c r="R64" i="1"/>
  <c r="S64" i="1" s="1"/>
  <c r="R57" i="1"/>
  <c r="S57" i="1" s="1"/>
  <c r="R56" i="1"/>
  <c r="R55" i="1"/>
  <c r="S55" i="1" s="1"/>
  <c r="R54" i="1"/>
  <c r="S54" i="1" s="1"/>
  <c r="R53" i="1"/>
  <c r="S53" i="1" s="1"/>
  <c r="Q48" i="1"/>
  <c r="P48" i="1"/>
  <c r="O48" i="1"/>
  <c r="N48" i="1"/>
  <c r="M48" i="1"/>
  <c r="L48" i="1"/>
  <c r="K48" i="1"/>
  <c r="J48" i="1"/>
  <c r="I48" i="1"/>
  <c r="H48" i="1"/>
  <c r="G48" i="1"/>
  <c r="F48" i="1"/>
  <c r="R42" i="1"/>
  <c r="S42" i="1" s="1"/>
  <c r="R41" i="1"/>
  <c r="S41" i="1" s="1"/>
  <c r="R39" i="1"/>
  <c r="S39" i="1" s="1"/>
  <c r="R38" i="1"/>
  <c r="S38" i="1" s="1"/>
  <c r="R37" i="1"/>
  <c r="S37" i="1" s="1"/>
  <c r="R36" i="1"/>
  <c r="S36" i="1" s="1"/>
  <c r="R35" i="1"/>
  <c r="R34" i="1"/>
  <c r="S34" i="1" s="1"/>
  <c r="R33" i="1"/>
  <c r="S33" i="1" s="1"/>
  <c r="R32" i="1"/>
  <c r="R26" i="1"/>
  <c r="S26" i="1" s="1"/>
  <c r="R24" i="1"/>
  <c r="S24" i="1" s="1"/>
  <c r="R23" i="1"/>
  <c r="S23" i="1" s="1"/>
  <c r="R22" i="1"/>
  <c r="S22" i="1" s="1"/>
  <c r="R21" i="1"/>
  <c r="S21" i="1" s="1"/>
  <c r="Q19" i="1"/>
  <c r="P19" i="1"/>
  <c r="O19" i="1"/>
  <c r="N19" i="1"/>
  <c r="M19" i="1"/>
  <c r="L19" i="1"/>
  <c r="K19" i="1"/>
  <c r="J19" i="1"/>
  <c r="I19" i="1"/>
  <c r="H19" i="1"/>
  <c r="G19" i="1"/>
  <c r="D19" i="1"/>
  <c r="R17" i="1"/>
  <c r="S17" i="1" s="1"/>
  <c r="R16" i="1"/>
  <c r="S16" i="1" s="1"/>
  <c r="R15" i="1"/>
  <c r="S15" i="1" s="1"/>
  <c r="R14" i="1"/>
  <c r="S14" i="1" s="1"/>
  <c r="R13" i="1"/>
  <c r="S13" i="1" s="1"/>
  <c r="R12" i="1"/>
  <c r="S12" i="1" s="1"/>
  <c r="R11" i="1"/>
  <c r="S11" i="1" s="1"/>
  <c r="R10" i="1"/>
  <c r="S10" i="1" s="1"/>
  <c r="R9" i="1"/>
  <c r="S9" i="1" s="1"/>
  <c r="R8" i="1"/>
  <c r="S8" i="1" s="1"/>
  <c r="R7" i="1"/>
  <c r="S7" i="1" s="1"/>
  <c r="R6" i="1"/>
  <c r="S6" i="1" s="1"/>
  <c r="R5" i="1"/>
  <c r="S5" i="1" s="1"/>
  <c r="R4" i="1"/>
  <c r="S4" i="1" s="1"/>
  <c r="S56" i="1" l="1"/>
  <c r="S58" i="1"/>
  <c r="R86" i="1"/>
  <c r="S86" i="1" s="1"/>
  <c r="S35" i="1"/>
  <c r="R43" i="1"/>
  <c r="S32" i="1"/>
  <c r="F19" i="1"/>
  <c r="R48" i="1"/>
  <c r="S48" i="1" s="1"/>
  <c r="R121" i="1"/>
  <c r="S121" i="1" s="1"/>
  <c r="S77" i="1"/>
  <c r="R19" i="1" l="1"/>
  <c r="S19" i="1" s="1"/>
  <c r="D11" i="4" l="1"/>
  <c r="G31" i="4" l="1"/>
  <c r="K33" i="4" l="1"/>
  <c r="H33" i="4"/>
  <c r="R12" i="4" l="1"/>
  <c r="Q33" i="4"/>
  <c r="P33" i="4"/>
  <c r="O33" i="4"/>
  <c r="N33" i="4"/>
  <c r="M33" i="4"/>
  <c r="L33" i="4"/>
  <c r="J33" i="4"/>
  <c r="I33" i="4"/>
  <c r="G33" i="4"/>
  <c r="F33" i="4"/>
  <c r="Q31" i="4"/>
  <c r="P31" i="4"/>
  <c r="O31" i="4"/>
  <c r="N31" i="4"/>
  <c r="M31" i="4"/>
  <c r="K27" i="4"/>
  <c r="Q9" i="4"/>
  <c r="P9" i="4"/>
  <c r="O9" i="4"/>
  <c r="N9" i="4"/>
  <c r="M9" i="4"/>
  <c r="L9" i="4"/>
  <c r="K9" i="4"/>
  <c r="J9" i="4"/>
  <c r="I9" i="4"/>
  <c r="H9" i="4"/>
  <c r="G9" i="4"/>
  <c r="F9" i="4"/>
  <c r="D9" i="4"/>
  <c r="E35" i="4"/>
  <c r="E33" i="4"/>
  <c r="E31" i="4"/>
  <c r="E29" i="4"/>
  <c r="E27" i="4"/>
  <c r="E25" i="4"/>
  <c r="E23" i="4"/>
  <c r="R9" i="4" l="1"/>
  <c r="S9" i="4" s="1"/>
  <c r="Q35" i="4" l="1"/>
  <c r="P35" i="4"/>
  <c r="O35" i="4" l="1"/>
  <c r="N35" i="4" l="1"/>
  <c r="M35" i="4" l="1"/>
  <c r="L35" i="4"/>
  <c r="K35" i="4"/>
  <c r="J35" i="4"/>
  <c r="H35" i="4"/>
  <c r="G35" i="4"/>
  <c r="F35" i="4"/>
  <c r="I35" i="4"/>
  <c r="K25" i="4" l="1"/>
  <c r="I25" i="4"/>
  <c r="P25" i="4"/>
  <c r="G25" i="4"/>
  <c r="J25" i="4"/>
  <c r="Q25" i="4"/>
  <c r="O25" i="4"/>
  <c r="N25" i="4"/>
  <c r="M25" i="4"/>
  <c r="L25" i="4"/>
  <c r="H31" i="4"/>
  <c r="J31" i="4"/>
  <c r="L31" i="4"/>
  <c r="I31" i="4"/>
  <c r="K31" i="4"/>
  <c r="H25" i="4"/>
  <c r="D33" i="4"/>
  <c r="D35" i="4"/>
  <c r="F25" i="4" l="1"/>
  <c r="D25" i="4"/>
  <c r="F31" i="4"/>
  <c r="D31" i="4"/>
  <c r="G29" i="4"/>
  <c r="G27" i="4"/>
  <c r="R33" i="4" l="1"/>
  <c r="S33" i="4" s="1"/>
  <c r="P7" i="4"/>
  <c r="P14" i="4" s="1"/>
  <c r="K7" i="4"/>
  <c r="K14" i="4" s="1"/>
  <c r="D7" i="4"/>
  <c r="I7" i="4"/>
  <c r="I14" i="4" s="1"/>
  <c r="Q7" i="4"/>
  <c r="Q14" i="4" s="1"/>
  <c r="F27" i="4"/>
  <c r="J7" i="4"/>
  <c r="J14" i="4" s="1"/>
  <c r="D27" i="4"/>
  <c r="G7" i="4"/>
  <c r="G14" i="4" s="1"/>
  <c r="O7" i="4"/>
  <c r="O14" i="4" s="1"/>
  <c r="D29" i="4"/>
  <c r="H7" i="4"/>
  <c r="H14" i="4" s="1"/>
  <c r="L7" i="4"/>
  <c r="L14" i="4" s="1"/>
  <c r="I27" i="4"/>
  <c r="N27" i="4"/>
  <c r="F29" i="4"/>
  <c r="J29" i="4"/>
  <c r="N29" i="4"/>
  <c r="J27" i="4"/>
  <c r="K29" i="4"/>
  <c r="N7" i="4"/>
  <c r="N14" i="4" s="1"/>
  <c r="L27" i="4"/>
  <c r="P27" i="4"/>
  <c r="H29" i="4"/>
  <c r="L29" i="4"/>
  <c r="P29" i="4"/>
  <c r="M7" i="4"/>
  <c r="M14" i="4" s="1"/>
  <c r="O27" i="4"/>
  <c r="O29" i="4"/>
  <c r="F7" i="4"/>
  <c r="H27" i="4"/>
  <c r="M27" i="4"/>
  <c r="Q27" i="4"/>
  <c r="I29" i="4"/>
  <c r="M29" i="4"/>
  <c r="Q29" i="4"/>
  <c r="R29" i="4"/>
  <c r="R27" i="4"/>
  <c r="R25" i="4"/>
  <c r="S25" i="4" s="1"/>
  <c r="R35" i="4" l="1"/>
  <c r="S35" i="4" s="1"/>
  <c r="S29" i="4"/>
  <c r="D14" i="4"/>
  <c r="S27" i="4"/>
  <c r="F14" i="4"/>
  <c r="R14" i="4" s="1"/>
  <c r="R7" i="4"/>
  <c r="S7" i="4" s="1"/>
  <c r="S14" i="4" l="1"/>
  <c r="R31" i="4" l="1"/>
  <c r="S31" i="4" l="1"/>
  <c r="I23" i="4" l="1"/>
  <c r="I37" i="4" s="1"/>
  <c r="O23" i="4" l="1"/>
  <c r="O37" i="4" s="1"/>
  <c r="Q23" i="4"/>
  <c r="Q37" i="4" s="1"/>
  <c r="N23" i="4"/>
  <c r="N37" i="4" s="1"/>
  <c r="J23" i="4"/>
  <c r="J37" i="4" s="1"/>
  <c r="M23" i="4"/>
  <c r="M37" i="4" s="1"/>
  <c r="P23" i="4"/>
  <c r="P37" i="4" s="1"/>
  <c r="K23" i="4"/>
  <c r="K37" i="4" s="1"/>
  <c r="L23" i="4"/>
  <c r="L37" i="4" s="1"/>
  <c r="R23" i="4" l="1"/>
  <c r="R37" i="4" s="1"/>
  <c r="F23" i="4" l="1"/>
  <c r="F37" i="4" s="1"/>
  <c r="G23" i="4"/>
  <c r="G37" i="4" s="1"/>
  <c r="H23" i="4"/>
  <c r="H37" i="4" s="1"/>
  <c r="D23" i="4" l="1"/>
  <c r="S23" i="4" s="1"/>
  <c r="S37" i="4" s="1"/>
  <c r="D37" i="4" l="1"/>
  <c r="R70" i="1" l="1"/>
  <c r="S70" i="1" s="1"/>
  <c r="S43" i="1"/>
  <c r="F43" i="1" l="1"/>
  <c r="F27" i="1"/>
  <c r="R27" i="1"/>
  <c r="S27" i="1"/>
</calcChain>
</file>

<file path=xl/sharedStrings.xml><?xml version="1.0" encoding="utf-8"?>
<sst xmlns="http://schemas.openxmlformats.org/spreadsheetml/2006/main" count="169" uniqueCount="129">
  <si>
    <t>ADMINISTRATION</t>
  </si>
  <si>
    <t xml:space="preserve">Annual </t>
  </si>
  <si>
    <t>Budget</t>
  </si>
  <si>
    <t>ASSET MANAGEMENT</t>
  </si>
  <si>
    <t>EVENTS &amp; MAYOR</t>
  </si>
  <si>
    <t>ENVIRONMENTAL &amp; SUSTAINABILITY</t>
  </si>
  <si>
    <t>COMMUNITY &amp; DEVELOPMENT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</si>
  <si>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</si>
  <si>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</si>
  <si>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</si>
  <si>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</si>
  <si>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</si>
  <si>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</si>
  <si>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</si>
  <si>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</si>
  <si>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</si>
  <si>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</si>
  <si>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 xml:space="preserve">FEB </t>
  </si>
  <si>
    <t>MAR</t>
  </si>
  <si>
    <t>Salaries</t>
  </si>
  <si>
    <t>Office Equip Purchases</t>
  </si>
  <si>
    <t>Office Equip Lease</t>
  </si>
  <si>
    <t>Telephones</t>
  </si>
  <si>
    <t>Advertising &amp; Publicity</t>
  </si>
  <si>
    <t>Insurance</t>
  </si>
  <si>
    <t>Subscriptions &amp; Fees</t>
  </si>
  <si>
    <t>Audit Fees</t>
  </si>
  <si>
    <t>Computer &amp; Website Support</t>
  </si>
  <si>
    <t>Staff/Councillor Training</t>
  </si>
  <si>
    <t>Financial Packages</t>
  </si>
  <si>
    <t>Precept</t>
  </si>
  <si>
    <t>Council Tax Grant Income</t>
  </si>
  <si>
    <t>Room Hire</t>
  </si>
  <si>
    <t>Toilet Staffing</t>
  </si>
  <si>
    <t>Toilet Income</t>
  </si>
  <si>
    <t>Mayor Allowance</t>
  </si>
  <si>
    <t>Parades &amp; Events</t>
  </si>
  <si>
    <t>Rent</t>
  </si>
  <si>
    <t>Business Rates</t>
  </si>
  <si>
    <t>Utilities</t>
  </si>
  <si>
    <t>Cleaning &amp; Waste Removal</t>
  </si>
  <si>
    <t>Service Charge</t>
  </si>
  <si>
    <t>Improving Otley's Environment</t>
  </si>
  <si>
    <t>Gallows Hill</t>
  </si>
  <si>
    <t>Otley Matters</t>
  </si>
  <si>
    <t>Neighbourhood Planning</t>
  </si>
  <si>
    <t>Legal &amp; Professional Fees</t>
  </si>
  <si>
    <t>TOTAL</t>
  </si>
  <si>
    <t>TOTAL EXPENDITURE</t>
  </si>
  <si>
    <t>TOTAL INCOME</t>
  </si>
  <si>
    <t>NET INCOME/EXPENDITURE</t>
  </si>
  <si>
    <t>Total Admin Expenditure</t>
  </si>
  <si>
    <t>Total Admin Income</t>
  </si>
  <si>
    <t>Total A.M. Expenditure</t>
  </si>
  <si>
    <t>Total E &amp; M Expenditure</t>
  </si>
  <si>
    <t>Total O.R.C. Expenditure</t>
  </si>
  <si>
    <t>Total E &amp; S Expenditure</t>
  </si>
  <si>
    <t>Total C &amp; D Expenditure</t>
  </si>
  <si>
    <t>Total P &amp; D Expenditure</t>
  </si>
  <si>
    <t>Miscellaneous Income</t>
  </si>
  <si>
    <t>Bellman</t>
  </si>
  <si>
    <t>TRADE &amp; TOURISM</t>
  </si>
  <si>
    <t>Toilet Utilities</t>
  </si>
  <si>
    <t xml:space="preserve">                             ACTUAL INCOME/EXPENDITURE</t>
  </si>
  <si>
    <t>INCOME</t>
  </si>
  <si>
    <t>Variance to Budget</t>
  </si>
  <si>
    <t>minus =  over</t>
  </si>
  <si>
    <t>TOILETS INCOME</t>
  </si>
  <si>
    <t>EXPENDITURE</t>
  </si>
  <si>
    <t>OFFICE RESOURCE CENTRE</t>
  </si>
  <si>
    <t>PRECEPT/ROOM HIRE/MISC</t>
  </si>
  <si>
    <t>RESERVE TRANSFER</t>
  </si>
  <si>
    <t>Consolidated Community Fund</t>
  </si>
  <si>
    <t>Public Sector Fund Interest</t>
  </si>
  <si>
    <t>Total E &amp; S Income</t>
  </si>
  <si>
    <t>Sponsorships &amp; Tourism Events</t>
  </si>
  <si>
    <t>Street Cleansing Project</t>
  </si>
  <si>
    <t>Tourism &amp; Promotion PR</t>
  </si>
  <si>
    <t>Lift Mtce &amp; Inspection</t>
  </si>
  <si>
    <t>CIL</t>
  </si>
  <si>
    <t>General Maintenance</t>
  </si>
  <si>
    <t>Fire/Electrical Testing</t>
  </si>
  <si>
    <t>Navvies Monument Maintenance</t>
  </si>
  <si>
    <t>OTLEY BID/OTP TOURISM/CLEANSING</t>
  </si>
  <si>
    <t>ACCOUNTS 2019/2020 OUTTURN MONITORING REPORT SUMMARY</t>
  </si>
  <si>
    <t>SIDS</t>
  </si>
  <si>
    <t>Cycling Project</t>
  </si>
  <si>
    <t>Jubilee Clock Mtce &amp; Inverter Charger</t>
  </si>
  <si>
    <t>Building Insurance</t>
  </si>
  <si>
    <t>Community Action Fund</t>
  </si>
  <si>
    <t>Town Benchmarking</t>
  </si>
  <si>
    <t>BID Benchmarking</t>
  </si>
  <si>
    <t>Planning Support</t>
  </si>
  <si>
    <t>Bank Charges</t>
  </si>
  <si>
    <t>ICT/Digital Support &amp; Equipment</t>
  </si>
  <si>
    <t>City Connect Project</t>
  </si>
  <si>
    <t>Biodiversity Audit/Emergency</t>
  </si>
  <si>
    <t>Bid Benchmarking</t>
  </si>
  <si>
    <t>FUNDS</t>
  </si>
  <si>
    <t>AVAILABLE</t>
  </si>
  <si>
    <t>OFFICE RESOURCES CENTRE</t>
  </si>
  <si>
    <t>HR &amp; H &amp; S Professional Fees</t>
  </si>
  <si>
    <t>Bench Repairs/New Benches</t>
  </si>
  <si>
    <t xml:space="preserve">LED Contrib/Shop </t>
  </si>
  <si>
    <t>Bid Street Cleansing</t>
  </si>
  <si>
    <t>Play Parks</t>
  </si>
  <si>
    <t>PWLB Interest-Otley Welfare</t>
  </si>
  <si>
    <t>Investing In Otley Reserve</t>
  </si>
  <si>
    <t>Shop Merchandise</t>
  </si>
  <si>
    <t>Otley 800</t>
  </si>
  <si>
    <t>Toilet/Barrier Maintenance</t>
  </si>
  <si>
    <t>Toilet Consumables</t>
  </si>
  <si>
    <t>Toilet Marketing</t>
  </si>
  <si>
    <t>Otley Defibrillators</t>
  </si>
  <si>
    <t>VO BIO IIO Website Refresh</t>
  </si>
  <si>
    <t>VO BIO IIL Hosting</t>
  </si>
  <si>
    <t>COUNCIL OUT TURN REPORT TO 31 MARCH 2027</t>
  </si>
  <si>
    <t>Project, Events &amp; Resident Support</t>
  </si>
  <si>
    <t>ASSET &amp; HERITAGE MANAGEMENT</t>
  </si>
  <si>
    <t>Internal  Asset Inspections &amp; Work</t>
  </si>
  <si>
    <t>Landlord Toilets Contribution</t>
  </si>
  <si>
    <t>Christmas Lighting &amp; Switch On</t>
  </si>
  <si>
    <t>Civic Regalia</t>
  </si>
  <si>
    <t>Otley 800 Project Management</t>
  </si>
  <si>
    <t>HSBC Triangle</t>
  </si>
  <si>
    <t>Chevin Minibus</t>
  </si>
  <si>
    <t>Allotments Admin Contrib</t>
  </si>
  <si>
    <t>Shop Mercandise</t>
  </si>
  <si>
    <t>Tourism Marketing &amp; Signage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</si>
</sst>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" fontId="0" fillId="0" borderId="0" xfId="0" applyNumberFormat="1"/>
    <xf numFmtId="0" fontId="1" fillId="2" borderId="0" xfId="0" applyFont="1" applyFill="1"/>
    <xf numFmtId="1" fontId="1" fillId="0" borderId="0" xfId="0" applyNumberFormat="1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" fontId="0" fillId="0" borderId="0" xfId="0" applyNumberFormat="1" applyAlignment="1">
      <alignment horizontal="center"/>
    </xf>
    <xf numFmtId="0" fontId="3" fillId="0" borderId="0" xfId="0" applyFont="1"/>
    <xf numFmtId="164" fontId="9" fillId="0" borderId="0" xfId="0" applyNumberFormat="1" applyFont="1"/>
    <xf numFmtId="1" fontId="9" fillId="0" borderId="0" xfId="0" applyNumberFormat="1" applyFont="1"/>
    <xf numFmtId="0" fontId="9" fillId="0" borderId="0" xfId="0" applyFont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6" fillId="0" borderId="0" xfId="0" applyFont="1"/>
    <xf numFmtId="0" fontId="10" fillId="0" borderId="0" xfId="0" applyFont="1"/>
    <xf numFmtId="1" fontId="7" fillId="0" borderId="0" xfId="0" applyNumberFormat="1" applyFont="1"/>
    <xf numFmtId="0" fontId="8" fillId="0" borderId="0" xfId="0" applyFont="1"/>
    <xf numFmtId="1" fontId="6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1" fontId="13" fillId="0" borderId="0" xfId="0" applyNumberFormat="1" applyFont="1"/>
    <xf numFmtId="1" fontId="1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FINANCE\INCOME%20AND%20EXPENDITURE%20YTD\INCOME%20AND%20EXPENDITURE%20YTD%20TO%203103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&amp;EXP"/>
      <sheetName val="RESERVES"/>
      <sheetName val="Annual report"/>
      <sheetName val="Analysis"/>
    </sheetNames>
    <sheetDataSet>
      <sheetData sheetId="0">
        <row r="23">
          <cell r="D23">
            <v>167950</v>
          </cell>
          <cell r="F23">
            <v>22362</v>
          </cell>
          <cell r="G23">
            <v>11298</v>
          </cell>
          <cell r="H23">
            <v>11220</v>
          </cell>
          <cell r="I23">
            <v>11446</v>
          </cell>
          <cell r="J23">
            <v>11366</v>
          </cell>
          <cell r="K23">
            <v>10441</v>
          </cell>
          <cell r="L23">
            <v>12191</v>
          </cell>
          <cell r="M23">
            <v>11820</v>
          </cell>
          <cell r="N23">
            <v>10431</v>
          </cell>
          <cell r="O23">
            <v>13380</v>
          </cell>
          <cell r="P23">
            <v>12524</v>
          </cell>
          <cell r="Q23">
            <v>10050</v>
          </cell>
          <cell r="R23">
            <v>148529</v>
          </cell>
          <cell r="S23">
            <v>19421</v>
          </cell>
          <cell r="T23">
            <v>11.563560583506996</v>
          </cell>
          <cell r="U23">
            <v>88.436439416493002</v>
          </cell>
        </row>
        <row r="60">
          <cell r="F60">
            <v>270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4"/>
  <sheetViews>
    <sheetView tabSelected="1" zoomScaleNormal="100" workbookViewId="0">
      <pane ySplit="1" topLeftCell="A8" activePane="bottomLeft" state="frozen"/>
      <selection pane="bottomLeft" activeCell="I27" sqref="I27"/>
    </sheetView>
  </sheetViews>
  <sheetFormatPr defaultColWidth="8.7109375" defaultRowHeight="15" x14ac:dyDescent="0.25"/>
  <cols>
    <col min="1" max="1" width="6.5703125" customWidth="1"/>
    <col min="2" max="2" width="33" customWidth="1"/>
    <col min="3" max="3" width="5.5703125" customWidth="1"/>
    <col min="4" max="4" width="8.7109375" style="7"/>
    <col min="5" max="5" width="3.140625" customWidth="1"/>
    <col min="6" max="6" width="7.85546875" customWidth="1"/>
    <col min="7" max="7" width="6.5703125" customWidth="1"/>
    <col min="8" max="8" width="9.140625" customWidth="1"/>
    <col min="9" max="16" width="6.5703125" customWidth="1"/>
    <col min="17" max="17" width="7.5703125" style="7" customWidth="1"/>
    <col min="18" max="19" width="9.140625" customWidth="1"/>
    <col min="20" max="20" width="10.5703125" customWidth="1"/>
    <col min="21" max="21" width="8.85546875" customWidth="1"/>
    <col min="22" max="22" width="9" style="2" customWidth="1"/>
  </cols>
  <sheetData>
    <row r="1" spans="1:23" ht="21" x14ac:dyDescent="0.35">
      <c r="D1" s="5" t="s">
        <v>116</v>
      </c>
      <c r="E1" s="6"/>
      <c r="F1" s="6"/>
      <c r="G1" s="6"/>
      <c r="H1" s="6"/>
      <c r="I1" s="6"/>
      <c r="J1" s="6"/>
      <c r="K1" s="6"/>
    </row>
    <row r="2" spans="1:23" x14ac:dyDescent="0.25">
      <c r="A2" s="1">
        <v>101</v>
      </c>
      <c r="B2" s="1" t="s">
        <v>117</v>
      </c>
      <c r="D2" s="7" t="s">
        <v>1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47</v>
      </c>
      <c r="S2" t="s">
        <v>98</v>
      </c>
    </row>
    <row r="3" spans="1:23" x14ac:dyDescent="0.25">
      <c r="D3" s="7" t="s">
        <v>2</v>
      </c>
      <c r="Q3"/>
      <c r="S3" t="s">
        <v>99</v>
      </c>
      <c r="V3" s="8"/>
    </row>
    <row r="4" spans="1:23" x14ac:dyDescent="0.25">
      <c r="A4" s="21">
        <v>4000</v>
      </c>
      <c r="B4" s="21" t="s">
        <v>19</v>
      </c>
      <c r="C4" s="21"/>
      <c r="D4" s="22">
        <v>246000</v>
      </c>
      <c r="F4" s="2">
        <v>9713</v>
      </c>
      <c r="G4" s="2">
        <v>13542</v>
      </c>
      <c r="H4" s="2">
        <f>13857-1000</f>
        <v>12857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4">
        <f>SUM(F4:Q4)</f>
        <v>36112</v>
      </c>
      <c r="S4" s="2">
        <f>D4-R4</f>
        <v>209888</v>
      </c>
      <c r="T4" s="2"/>
      <c r="U4" s="10"/>
      <c r="V4" s="11"/>
      <c r="W4" s="12"/>
    </row>
    <row r="5" spans="1:23" x14ac:dyDescent="0.25">
      <c r="A5" s="21">
        <v>4010</v>
      </c>
      <c r="B5" s="21" t="s">
        <v>20</v>
      </c>
      <c r="C5" s="21"/>
      <c r="D5" s="22">
        <v>2500</v>
      </c>
      <c r="F5" s="2">
        <v>177</v>
      </c>
      <c r="G5" s="2">
        <v>243</v>
      </c>
      <c r="H5" s="2">
        <v>226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4">
        <f t="shared" ref="R5:R17" si="0">SUM(F5:Q5)</f>
        <v>646</v>
      </c>
      <c r="S5" s="2">
        <f t="shared" ref="S5:S17" si="1">D5-R5</f>
        <v>1854</v>
      </c>
      <c r="T5" s="2"/>
      <c r="U5" s="13"/>
    </row>
    <row r="6" spans="1:23" x14ac:dyDescent="0.25">
      <c r="A6" s="21">
        <v>4011</v>
      </c>
      <c r="B6" s="21" t="s">
        <v>21</v>
      </c>
      <c r="C6" s="21"/>
      <c r="D6" s="22">
        <v>2000</v>
      </c>
      <c r="F6" s="2">
        <v>0</v>
      </c>
      <c r="G6" s="2">
        <v>0</v>
      </c>
      <c r="H6" s="2">
        <v>823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4">
        <f t="shared" si="0"/>
        <v>823</v>
      </c>
      <c r="S6" s="2">
        <f t="shared" si="1"/>
        <v>1177</v>
      </c>
      <c r="T6" s="2"/>
      <c r="U6" s="13"/>
    </row>
    <row r="7" spans="1:23" x14ac:dyDescent="0.25">
      <c r="A7" s="21">
        <v>4012</v>
      </c>
      <c r="B7" s="21" t="s">
        <v>22</v>
      </c>
      <c r="C7" s="21"/>
      <c r="D7" s="22">
        <v>2500</v>
      </c>
      <c r="F7" s="2">
        <v>192</v>
      </c>
      <c r="G7" s="2">
        <v>189</v>
      </c>
      <c r="H7" s="2">
        <v>49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4">
        <f t="shared" si="0"/>
        <v>430</v>
      </c>
      <c r="S7" s="2">
        <f t="shared" si="1"/>
        <v>2070</v>
      </c>
      <c r="T7" s="2"/>
      <c r="U7" s="13"/>
    </row>
    <row r="8" spans="1:23" x14ac:dyDescent="0.25">
      <c r="A8" s="21">
        <v>4014</v>
      </c>
      <c r="B8" s="21" t="s">
        <v>23</v>
      </c>
      <c r="C8" s="21"/>
      <c r="D8" s="22">
        <v>250</v>
      </c>
      <c r="F8" s="2">
        <v>90</v>
      </c>
      <c r="G8" s="2">
        <v>0</v>
      </c>
      <c r="H8" s="2">
        <v>20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4">
        <f t="shared" si="0"/>
        <v>110</v>
      </c>
      <c r="S8" s="2">
        <f t="shared" si="1"/>
        <v>140</v>
      </c>
      <c r="T8" s="2"/>
      <c r="U8" s="13"/>
    </row>
    <row r="9" spans="1:23" x14ac:dyDescent="0.25">
      <c r="A9" s="21">
        <v>4015</v>
      </c>
      <c r="B9" s="21" t="s">
        <v>24</v>
      </c>
      <c r="C9" s="21"/>
      <c r="D9" s="22">
        <v>12000</v>
      </c>
      <c r="F9" s="2">
        <v>11264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4">
        <f t="shared" si="0"/>
        <v>11264</v>
      </c>
      <c r="S9" s="2">
        <f t="shared" si="1"/>
        <v>736</v>
      </c>
      <c r="T9" s="2"/>
      <c r="U9" s="14"/>
      <c r="W9" s="12"/>
    </row>
    <row r="10" spans="1:23" x14ac:dyDescent="0.25">
      <c r="A10" s="21">
        <v>4016</v>
      </c>
      <c r="B10" s="21" t="s">
        <v>25</v>
      </c>
      <c r="C10" s="21"/>
      <c r="D10" s="22">
        <v>3500</v>
      </c>
      <c r="F10" s="2">
        <v>140</v>
      </c>
      <c r="G10" s="2">
        <v>0</v>
      </c>
      <c r="H10" s="2">
        <v>2151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4">
        <f t="shared" si="0"/>
        <v>2291</v>
      </c>
      <c r="S10" s="2">
        <f t="shared" si="1"/>
        <v>1209</v>
      </c>
      <c r="T10" s="2"/>
      <c r="U10" s="13"/>
    </row>
    <row r="11" spans="1:23" x14ac:dyDescent="0.25">
      <c r="A11" s="21">
        <v>4017</v>
      </c>
      <c r="B11" s="21" t="s">
        <v>26</v>
      </c>
      <c r="C11" s="21"/>
      <c r="D11" s="22">
        <v>2200</v>
      </c>
      <c r="F11" s="2">
        <v>0</v>
      </c>
      <c r="G11" s="2">
        <v>500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4">
        <f t="shared" si="0"/>
        <v>500</v>
      </c>
      <c r="S11" s="2">
        <f t="shared" si="1"/>
        <v>1700</v>
      </c>
      <c r="T11" s="2"/>
      <c r="U11" s="13"/>
    </row>
    <row r="12" spans="1:23" x14ac:dyDescent="0.25">
      <c r="A12" s="21">
        <v>4021</v>
      </c>
      <c r="B12" s="21" t="s">
        <v>27</v>
      </c>
      <c r="C12" s="21"/>
      <c r="D12" s="22">
        <v>6000</v>
      </c>
      <c r="F12" s="2">
        <v>250</v>
      </c>
      <c r="G12" s="2">
        <v>660</v>
      </c>
      <c r="H12" s="2">
        <v>250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4">
        <f t="shared" si="0"/>
        <v>1160</v>
      </c>
      <c r="S12" s="2">
        <f t="shared" si="1"/>
        <v>4840</v>
      </c>
      <c r="T12" s="2"/>
      <c r="U12" s="13"/>
    </row>
    <row r="13" spans="1:23" x14ac:dyDescent="0.25">
      <c r="A13" s="21">
        <v>4022</v>
      </c>
      <c r="B13" s="21" t="s">
        <v>28</v>
      </c>
      <c r="C13" s="21"/>
      <c r="D13" s="22">
        <v>2500</v>
      </c>
      <c r="F13" s="2">
        <v>0</v>
      </c>
      <c r="G13" s="2">
        <v>0</v>
      </c>
      <c r="H13" s="2">
        <v>770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4">
        <f t="shared" si="0"/>
        <v>770</v>
      </c>
      <c r="S13" s="2">
        <f t="shared" si="1"/>
        <v>1730</v>
      </c>
      <c r="T13" s="2"/>
      <c r="U13" s="13"/>
    </row>
    <row r="14" spans="1:23" x14ac:dyDescent="0.25">
      <c r="A14" s="21">
        <v>4025</v>
      </c>
      <c r="B14" s="21" t="s">
        <v>29</v>
      </c>
      <c r="C14" s="21"/>
      <c r="D14" s="22">
        <v>650</v>
      </c>
      <c r="F14" s="2">
        <v>512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4">
        <f t="shared" si="0"/>
        <v>512</v>
      </c>
      <c r="S14" s="2">
        <f t="shared" si="1"/>
        <v>138</v>
      </c>
      <c r="T14" s="2"/>
      <c r="U14" s="13"/>
    </row>
    <row r="15" spans="1:23" x14ac:dyDescent="0.25">
      <c r="A15" s="21">
        <v>4027</v>
      </c>
      <c r="B15" s="21" t="s">
        <v>101</v>
      </c>
      <c r="C15" s="21"/>
      <c r="D15" s="22">
        <v>3200</v>
      </c>
      <c r="F15" s="2">
        <v>224</v>
      </c>
      <c r="G15" s="2">
        <v>224</v>
      </c>
      <c r="H15" s="2">
        <v>224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4">
        <f t="shared" si="0"/>
        <v>672</v>
      </c>
      <c r="S15" s="2">
        <f t="shared" si="1"/>
        <v>2528</v>
      </c>
      <c r="T15" s="2"/>
      <c r="U15" s="13"/>
    </row>
    <row r="16" spans="1:23" x14ac:dyDescent="0.25">
      <c r="A16" s="21">
        <v>4040</v>
      </c>
      <c r="B16" s="21" t="s">
        <v>46</v>
      </c>
      <c r="C16" s="21"/>
      <c r="D16" s="22">
        <v>2500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4">
        <f t="shared" si="0"/>
        <v>0</v>
      </c>
      <c r="S16" s="2">
        <f t="shared" si="1"/>
        <v>2500</v>
      </c>
      <c r="T16" s="2"/>
      <c r="U16" s="13"/>
    </row>
    <row r="17" spans="1:21" x14ac:dyDescent="0.25">
      <c r="A17" s="21">
        <v>4045</v>
      </c>
      <c r="B17" s="21" t="s">
        <v>93</v>
      </c>
      <c r="C17" s="21"/>
      <c r="D17" s="22">
        <v>400</v>
      </c>
      <c r="F17" s="2">
        <v>26</v>
      </c>
      <c r="G17" s="2">
        <v>22</v>
      </c>
      <c r="H17" s="2">
        <v>28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4">
        <f t="shared" si="0"/>
        <v>76</v>
      </c>
      <c r="S17" s="2">
        <f t="shared" si="1"/>
        <v>324</v>
      </c>
      <c r="T17" s="2"/>
      <c r="U17" s="13"/>
    </row>
    <row r="18" spans="1:21" x14ac:dyDescent="0.25"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21" x14ac:dyDescent="0.25">
      <c r="B19" t="s">
        <v>51</v>
      </c>
      <c r="D19" s="9">
        <f>SUM(D4:D17)</f>
        <v>286200</v>
      </c>
      <c r="F19" s="4">
        <f t="shared" ref="F19:P19" si="2">SUM(F4:F17)</f>
        <v>22588</v>
      </c>
      <c r="G19" s="4">
        <f t="shared" si="2"/>
        <v>15380</v>
      </c>
      <c r="H19" s="4">
        <f t="shared" si="2"/>
        <v>17398</v>
      </c>
      <c r="I19" s="4">
        <f t="shared" si="2"/>
        <v>0</v>
      </c>
      <c r="J19" s="4">
        <f t="shared" si="2"/>
        <v>0</v>
      </c>
      <c r="K19" s="4">
        <f t="shared" si="2"/>
        <v>0</v>
      </c>
      <c r="L19" s="4">
        <f t="shared" si="2"/>
        <v>0</v>
      </c>
      <c r="M19" s="4">
        <f t="shared" si="2"/>
        <v>0</v>
      </c>
      <c r="N19" s="4">
        <f t="shared" si="2"/>
        <v>0</v>
      </c>
      <c r="O19" s="4">
        <f t="shared" si="2"/>
        <v>0</v>
      </c>
      <c r="P19" s="4">
        <f t="shared" si="2"/>
        <v>0</v>
      </c>
      <c r="Q19" s="4">
        <f>SUM(Q4:Q18)</f>
        <v>0</v>
      </c>
      <c r="R19" s="4">
        <f>SUM(F19:Q19)</f>
        <v>55366</v>
      </c>
      <c r="S19" s="4">
        <f>D19-R19</f>
        <v>230834</v>
      </c>
      <c r="T19" s="4"/>
      <c r="U19" s="13"/>
    </row>
    <row r="20" spans="1:21" x14ac:dyDescent="0.25">
      <c r="Q20"/>
      <c r="U20" s="13"/>
    </row>
    <row r="21" spans="1:21" x14ac:dyDescent="0.25">
      <c r="A21" s="21">
        <v>1176</v>
      </c>
      <c r="B21" s="21" t="s">
        <v>30</v>
      </c>
      <c r="C21" s="21"/>
      <c r="D21" s="22">
        <v>512530</v>
      </c>
      <c r="F21" s="2">
        <v>512530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4">
        <f t="shared" ref="R21:R26" si="3">SUM(F21:Q21)</f>
        <v>512530</v>
      </c>
      <c r="S21" s="2">
        <f t="shared" ref="S21:S27" si="4">D21-R21</f>
        <v>0</v>
      </c>
      <c r="U21" s="13"/>
    </row>
    <row r="22" spans="1:21" x14ac:dyDescent="0.25">
      <c r="A22" s="21">
        <v>1177</v>
      </c>
      <c r="B22" s="21" t="s">
        <v>79</v>
      </c>
      <c r="C22" s="21"/>
      <c r="D22" s="2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4">
        <f t="shared" si="3"/>
        <v>0</v>
      </c>
      <c r="S22" s="2">
        <f t="shared" si="4"/>
        <v>0</v>
      </c>
      <c r="T22" s="2"/>
      <c r="U22" s="13"/>
    </row>
    <row r="23" spans="1:21" x14ac:dyDescent="0.25">
      <c r="A23" s="21">
        <v>1178</v>
      </c>
      <c r="B23" s="21" t="s">
        <v>31</v>
      </c>
      <c r="C23" s="21"/>
      <c r="D23" s="22">
        <v>18043</v>
      </c>
      <c r="F23" s="2">
        <v>18043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4">
        <f t="shared" si="3"/>
        <v>18043</v>
      </c>
      <c r="S23" s="2">
        <f t="shared" si="4"/>
        <v>0</v>
      </c>
      <c r="T23" s="2"/>
      <c r="U23" s="13"/>
    </row>
    <row r="24" spans="1:21" x14ac:dyDescent="0.25">
      <c r="A24" s="21">
        <v>1180</v>
      </c>
      <c r="B24" s="21" t="s">
        <v>73</v>
      </c>
      <c r="C24" s="21"/>
      <c r="D24" s="22">
        <v>25000</v>
      </c>
      <c r="F24" s="2">
        <v>1617</v>
      </c>
      <c r="G24" s="2">
        <v>2024</v>
      </c>
      <c r="H24" s="2">
        <v>2847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4">
        <f t="shared" si="3"/>
        <v>6488</v>
      </c>
      <c r="S24" s="2">
        <f t="shared" si="4"/>
        <v>18512</v>
      </c>
      <c r="T24" s="2"/>
      <c r="U24" s="13"/>
    </row>
    <row r="25" spans="1:21" x14ac:dyDescent="0.25">
      <c r="A25" s="21">
        <v>1195</v>
      </c>
      <c r="B25" s="21" t="s">
        <v>32</v>
      </c>
      <c r="C25" s="21"/>
      <c r="D25" s="22">
        <v>200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4">
        <f t="shared" ref="R25" si="5">SUM(F25:Q25)</f>
        <v>0</v>
      </c>
      <c r="S25" s="2">
        <f t="shared" ref="S25" si="6">D25-R25</f>
        <v>200</v>
      </c>
      <c r="T25" s="2"/>
      <c r="U25" s="13"/>
    </row>
    <row r="26" spans="1:21" x14ac:dyDescent="0.25">
      <c r="A26" s="21">
        <v>1999</v>
      </c>
      <c r="B26" s="21" t="s">
        <v>59</v>
      </c>
      <c r="C26" s="21"/>
      <c r="D26" s="22">
        <v>0</v>
      </c>
      <c r="F26" s="2">
        <v>135</v>
      </c>
      <c r="G26" s="2">
        <v>0</v>
      </c>
      <c r="H26" s="2">
        <v>22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4">
        <f t="shared" si="3"/>
        <v>157</v>
      </c>
      <c r="S26" s="2">
        <f t="shared" si="4"/>
        <v>-157</v>
      </c>
      <c r="U26" s="13"/>
    </row>
    <row r="27" spans="1:21" x14ac:dyDescent="0.25">
      <c r="A27" s="21"/>
      <c r="B27" s="21" t="s">
        <v>52</v>
      </c>
      <c r="C27" s="21"/>
      <c r="D27" s="22">
        <f>SUM(D21:D26)</f>
        <v>555773</v>
      </c>
      <c r="F27" s="1">
        <f ca="1">SUM(F21:F27)</f>
        <v>532325</v>
      </c>
      <c r="G27" s="4">
        <f>SUM(G24:G26)</f>
        <v>2024</v>
      </c>
      <c r="H27" s="4">
        <f t="shared" ref="H27:Q27" si="7">SUM(H24:H26)</f>
        <v>2869</v>
      </c>
      <c r="I27" s="4">
        <f t="shared" si="7"/>
        <v>0</v>
      </c>
      <c r="J27" s="4">
        <f t="shared" si="7"/>
        <v>0</v>
      </c>
      <c r="K27" s="4">
        <f t="shared" si="7"/>
        <v>0</v>
      </c>
      <c r="L27" s="4">
        <f t="shared" si="7"/>
        <v>0</v>
      </c>
      <c r="M27" s="4">
        <f t="shared" si="7"/>
        <v>0</v>
      </c>
      <c r="N27" s="4">
        <f t="shared" si="7"/>
        <v>0</v>
      </c>
      <c r="O27" s="4">
        <f t="shared" si="7"/>
        <v>0</v>
      </c>
      <c r="P27" s="4">
        <f t="shared" si="7"/>
        <v>0</v>
      </c>
      <c r="Q27" s="4">
        <f t="shared" si="7"/>
        <v>0</v>
      </c>
      <c r="R27" s="4">
        <f ca="1">SUM(F27:Q27)</f>
        <v>532325</v>
      </c>
      <c r="S27" s="4">
        <f t="shared" ca="1" si="4"/>
        <v>23383</v>
      </c>
      <c r="T27" s="12"/>
      <c r="U27" s="13"/>
    </row>
    <row r="28" spans="1:21" x14ac:dyDescent="0.25">
      <c r="A28" s="21"/>
      <c r="B28" s="21"/>
      <c r="C28" s="21"/>
      <c r="D28" s="21"/>
      <c r="T28" s="2"/>
      <c r="U28" s="13"/>
    </row>
    <row r="29" spans="1:21" x14ac:dyDescent="0.25">
      <c r="A29" s="21"/>
      <c r="B29" s="23"/>
      <c r="C29" s="21"/>
      <c r="D29" s="22"/>
      <c r="Q29"/>
      <c r="U29" s="13"/>
    </row>
    <row r="30" spans="1:21" x14ac:dyDescent="0.25">
      <c r="A30" s="23">
        <v>102</v>
      </c>
      <c r="B30" s="23" t="s">
        <v>118</v>
      </c>
      <c r="C30" s="23"/>
      <c r="D30" s="2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3"/>
    </row>
    <row r="31" spans="1:21" x14ac:dyDescent="0.25">
      <c r="A31" s="21">
        <v>4026</v>
      </c>
      <c r="B31" s="24" t="s">
        <v>94</v>
      </c>
      <c r="C31" s="21"/>
      <c r="D31" s="22">
        <v>6000</v>
      </c>
      <c r="F31" s="2">
        <v>454</v>
      </c>
      <c r="G31" s="2">
        <v>454</v>
      </c>
      <c r="H31" s="2">
        <v>454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4">
        <f t="shared" ref="R31" si="8">SUM(F31:Q31)</f>
        <v>1362</v>
      </c>
      <c r="S31" s="2">
        <f t="shared" ref="S31" si="9">D31-R31</f>
        <v>4638</v>
      </c>
    </row>
    <row r="32" spans="1:21" x14ac:dyDescent="0.25">
      <c r="A32" s="21">
        <v>4041</v>
      </c>
      <c r="B32" s="24" t="s">
        <v>102</v>
      </c>
      <c r="C32" s="21"/>
      <c r="D32" s="22">
        <v>500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4">
        <f t="shared" ref="R32:R42" si="10">SUM(F32:Q32)</f>
        <v>0</v>
      </c>
      <c r="S32" s="2">
        <f t="shared" ref="S32:S42" si="11">D32-R32</f>
        <v>500</v>
      </c>
    </row>
    <row r="33" spans="1:21" x14ac:dyDescent="0.25">
      <c r="A33" s="21">
        <v>4050</v>
      </c>
      <c r="B33" s="21" t="s">
        <v>80</v>
      </c>
      <c r="C33" s="21"/>
      <c r="D33" s="22">
        <v>30000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4">
        <f t="shared" si="10"/>
        <v>0</v>
      </c>
      <c r="S33" s="2">
        <f t="shared" si="11"/>
        <v>30000</v>
      </c>
    </row>
    <row r="34" spans="1:21" x14ac:dyDescent="0.25">
      <c r="A34" s="21">
        <v>4052</v>
      </c>
      <c r="B34" s="21" t="s">
        <v>110</v>
      </c>
      <c r="C34" s="21"/>
      <c r="D34" s="22">
        <v>3000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4">
        <f t="shared" si="10"/>
        <v>0</v>
      </c>
      <c r="S34" s="2">
        <f t="shared" si="11"/>
        <v>3000</v>
      </c>
      <c r="T34" s="2"/>
      <c r="U34" s="13"/>
    </row>
    <row r="35" spans="1:21" x14ac:dyDescent="0.25">
      <c r="A35" s="21">
        <v>4053</v>
      </c>
      <c r="B35" s="21" t="s">
        <v>33</v>
      </c>
      <c r="C35" s="21"/>
      <c r="D35" s="22">
        <v>45000</v>
      </c>
      <c r="F35" s="2">
        <v>2914</v>
      </c>
      <c r="G35" s="2">
        <v>3673</v>
      </c>
      <c r="H35" s="2">
        <v>4060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4">
        <f t="shared" si="10"/>
        <v>10647</v>
      </c>
      <c r="S35" s="2">
        <f t="shared" si="11"/>
        <v>34353</v>
      </c>
      <c r="T35" s="2"/>
      <c r="U35" s="10"/>
    </row>
    <row r="36" spans="1:21" x14ac:dyDescent="0.25">
      <c r="A36" s="21">
        <v>4054</v>
      </c>
      <c r="B36" s="21" t="s">
        <v>119</v>
      </c>
      <c r="C36" s="21"/>
      <c r="D36" s="22">
        <v>5000</v>
      </c>
      <c r="F36" s="2">
        <v>0</v>
      </c>
      <c r="G36" s="2">
        <v>307</v>
      </c>
      <c r="H36" s="2">
        <v>38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4">
        <f t="shared" si="10"/>
        <v>345</v>
      </c>
      <c r="S36" s="2">
        <f t="shared" si="11"/>
        <v>4655</v>
      </c>
      <c r="T36" s="2"/>
      <c r="U36" s="10"/>
    </row>
    <row r="37" spans="1:21" x14ac:dyDescent="0.25">
      <c r="A37" s="21">
        <v>4056</v>
      </c>
      <c r="B37" s="21" t="s">
        <v>87</v>
      </c>
      <c r="C37" s="21"/>
      <c r="D37" s="22">
        <v>400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4">
        <f t="shared" si="10"/>
        <v>0</v>
      </c>
      <c r="S37" s="2">
        <f t="shared" si="11"/>
        <v>400</v>
      </c>
      <c r="T37" s="2"/>
      <c r="U37" s="10"/>
    </row>
    <row r="38" spans="1:21" x14ac:dyDescent="0.25">
      <c r="A38" s="21">
        <v>4057</v>
      </c>
      <c r="B38" s="21" t="s">
        <v>111</v>
      </c>
      <c r="C38" s="21"/>
      <c r="D38" s="22">
        <v>4000</v>
      </c>
      <c r="F38" s="2">
        <v>127</v>
      </c>
      <c r="G38" s="2">
        <v>506</v>
      </c>
      <c r="H38" s="2">
        <v>212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4">
        <f t="shared" si="10"/>
        <v>845</v>
      </c>
      <c r="S38" s="2">
        <f t="shared" si="11"/>
        <v>3155</v>
      </c>
      <c r="T38" s="2"/>
      <c r="U38" s="10"/>
    </row>
    <row r="39" spans="1:21" x14ac:dyDescent="0.25">
      <c r="A39" s="21">
        <v>4059</v>
      </c>
      <c r="B39" s="21" t="s">
        <v>62</v>
      </c>
      <c r="C39" s="21"/>
      <c r="D39" s="22">
        <v>12000</v>
      </c>
      <c r="F39" s="2">
        <v>658</v>
      </c>
      <c r="G39" s="2">
        <v>1221</v>
      </c>
      <c r="H39" s="2">
        <v>980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4">
        <f t="shared" si="10"/>
        <v>2859</v>
      </c>
      <c r="S39" s="2">
        <f t="shared" si="11"/>
        <v>9141</v>
      </c>
      <c r="T39" s="2"/>
      <c r="U39" s="13"/>
    </row>
    <row r="40" spans="1:21" x14ac:dyDescent="0.25">
      <c r="A40" s="21">
        <v>4171</v>
      </c>
      <c r="B40" s="21" t="s">
        <v>82</v>
      </c>
      <c r="C40" s="21"/>
      <c r="D40" s="22">
        <v>500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4">
        <f t="shared" si="10"/>
        <v>0</v>
      </c>
      <c r="S40" s="2">
        <f t="shared" si="11"/>
        <v>500</v>
      </c>
      <c r="T40" s="2"/>
      <c r="U40" s="13"/>
    </row>
    <row r="41" spans="1:21" x14ac:dyDescent="0.25">
      <c r="A41" s="21">
        <v>4188</v>
      </c>
      <c r="B41" s="21" t="s">
        <v>106</v>
      </c>
      <c r="C41" s="21"/>
      <c r="D41" s="22">
        <v>10000</v>
      </c>
      <c r="F41" s="2">
        <v>0</v>
      </c>
      <c r="G41" s="2">
        <v>0</v>
      </c>
      <c r="H41" s="2">
        <v>4906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4">
        <f t="shared" si="10"/>
        <v>4906</v>
      </c>
      <c r="S41" s="2">
        <f t="shared" si="11"/>
        <v>5094</v>
      </c>
      <c r="T41" s="2"/>
      <c r="U41" s="13"/>
    </row>
    <row r="42" spans="1:21" x14ac:dyDescent="0.25">
      <c r="A42" s="21">
        <v>4189</v>
      </c>
      <c r="B42" s="21" t="s">
        <v>107</v>
      </c>
      <c r="C42" s="21"/>
      <c r="D42" s="22">
        <v>20000</v>
      </c>
      <c r="F42" s="2">
        <v>0</v>
      </c>
      <c r="G42" s="2">
        <v>20000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4">
        <f t="shared" si="10"/>
        <v>20000</v>
      </c>
      <c r="S42" s="2">
        <f t="shared" si="11"/>
        <v>0</v>
      </c>
      <c r="U42" s="13"/>
    </row>
    <row r="43" spans="1:21" x14ac:dyDescent="0.25">
      <c r="A43" s="21"/>
      <c r="B43" s="21" t="s">
        <v>53</v>
      </c>
      <c r="C43" s="21"/>
      <c r="D43" s="22">
        <f>SUM(D31:D42)</f>
        <v>136400</v>
      </c>
      <c r="F43" s="4">
        <f ca="1">SUM(F31:F43)</f>
        <v>4153</v>
      </c>
      <c r="G43" s="4">
        <f>SUM(G31:G42)</f>
        <v>26161</v>
      </c>
      <c r="H43" s="4">
        <f t="shared" ref="H43:R43" si="12">SUM(H31:H42)</f>
        <v>10650</v>
      </c>
      <c r="I43" s="4">
        <f t="shared" si="12"/>
        <v>0</v>
      </c>
      <c r="J43" s="4">
        <f t="shared" si="12"/>
        <v>0</v>
      </c>
      <c r="K43" s="4">
        <f t="shared" si="12"/>
        <v>0</v>
      </c>
      <c r="L43" s="4">
        <f t="shared" si="12"/>
        <v>0</v>
      </c>
      <c r="M43" s="4">
        <f t="shared" si="12"/>
        <v>0</v>
      </c>
      <c r="N43" s="4">
        <f t="shared" si="12"/>
        <v>0</v>
      </c>
      <c r="O43" s="4">
        <f t="shared" si="12"/>
        <v>0</v>
      </c>
      <c r="P43" s="4">
        <f t="shared" si="12"/>
        <v>0</v>
      </c>
      <c r="Q43" s="4">
        <f t="shared" si="12"/>
        <v>0</v>
      </c>
      <c r="R43" s="4">
        <f t="shared" si="12"/>
        <v>40964</v>
      </c>
      <c r="S43" s="4">
        <f>D43-R43</f>
        <v>95436</v>
      </c>
      <c r="U43" s="13"/>
    </row>
    <row r="44" spans="1:21" x14ac:dyDescent="0.25">
      <c r="A44" s="21"/>
      <c r="B44" s="21"/>
      <c r="C44" s="21"/>
      <c r="D44" s="2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4"/>
      <c r="S44" s="2"/>
      <c r="U44" s="13"/>
    </row>
    <row r="45" spans="1:21" x14ac:dyDescent="0.25">
      <c r="A45" s="21">
        <v>1000</v>
      </c>
      <c r="B45" s="21" t="s">
        <v>34</v>
      </c>
      <c r="C45" s="21"/>
      <c r="D45" s="22">
        <v>13000</v>
      </c>
      <c r="F45" s="2">
        <v>1061</v>
      </c>
      <c r="G45" s="2">
        <v>1538</v>
      </c>
      <c r="H45" s="2">
        <v>960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f t="shared" ref="R45:R46" si="13">SUM(F45:Q45)</f>
        <v>3559</v>
      </c>
      <c r="S45" s="2">
        <f>D45-R45</f>
        <v>9441</v>
      </c>
      <c r="T45" s="4"/>
      <c r="U45" s="13"/>
    </row>
    <row r="46" spans="1:21" x14ac:dyDescent="0.25">
      <c r="A46" s="21">
        <v>1191</v>
      </c>
      <c r="B46" s="21" t="s">
        <v>120</v>
      </c>
      <c r="C46" s="21"/>
      <c r="D46" s="22">
        <v>1000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f t="shared" si="13"/>
        <v>0</v>
      </c>
      <c r="S46" s="2">
        <f t="shared" ref="S46:S47" si="14">D46-R46</f>
        <v>1000</v>
      </c>
      <c r="U46" s="13"/>
    </row>
    <row r="47" spans="1:21" x14ac:dyDescent="0.25">
      <c r="A47" s="21">
        <v>1193</v>
      </c>
      <c r="B47" s="21" t="s">
        <v>112</v>
      </c>
      <c r="C47" s="21"/>
      <c r="D47" s="22">
        <v>1200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f t="shared" ref="R47" si="15">SUM(F47:Q47)</f>
        <v>0</v>
      </c>
      <c r="S47" s="2">
        <f t="shared" si="14"/>
        <v>1200</v>
      </c>
      <c r="U47" s="13"/>
    </row>
    <row r="48" spans="1:21" x14ac:dyDescent="0.25">
      <c r="A48" s="21"/>
      <c r="B48" s="23"/>
      <c r="C48" s="21"/>
      <c r="D48" s="22">
        <f>SUM(D45:D47)</f>
        <v>15200</v>
      </c>
      <c r="F48" s="9">
        <f t="shared" ref="F48:R48" si="16">SUM(F45:F46)</f>
        <v>1061</v>
      </c>
      <c r="G48" s="1">
        <f t="shared" si="16"/>
        <v>1538</v>
      </c>
      <c r="H48" s="1">
        <f t="shared" si="16"/>
        <v>960</v>
      </c>
      <c r="I48" s="1">
        <f t="shared" si="16"/>
        <v>0</v>
      </c>
      <c r="J48" s="1">
        <f t="shared" si="16"/>
        <v>0</v>
      </c>
      <c r="K48" s="1">
        <f t="shared" si="16"/>
        <v>0</v>
      </c>
      <c r="L48" s="1">
        <f t="shared" si="16"/>
        <v>0</v>
      </c>
      <c r="M48" s="1">
        <f t="shared" si="16"/>
        <v>0</v>
      </c>
      <c r="N48" s="1">
        <f t="shared" si="16"/>
        <v>0</v>
      </c>
      <c r="O48" s="1">
        <f t="shared" si="16"/>
        <v>0</v>
      </c>
      <c r="P48" s="1">
        <f t="shared" si="16"/>
        <v>0</v>
      </c>
      <c r="Q48" s="1">
        <f t="shared" si="16"/>
        <v>0</v>
      </c>
      <c r="R48" s="1">
        <f t="shared" si="16"/>
        <v>3559</v>
      </c>
      <c r="S48" s="4">
        <f>D48-R48</f>
        <v>11641</v>
      </c>
      <c r="U48" s="13"/>
    </row>
    <row r="49" spans="1:24" x14ac:dyDescent="0.25">
      <c r="A49" s="21"/>
      <c r="B49" s="21"/>
      <c r="C49" s="21"/>
      <c r="D49" s="21"/>
      <c r="S49" s="2"/>
      <c r="U49" s="13"/>
    </row>
    <row r="50" spans="1:24" x14ac:dyDescent="0.25">
      <c r="A50" s="23">
        <v>103</v>
      </c>
      <c r="B50" s="23" t="s">
        <v>4</v>
      </c>
      <c r="C50" s="23"/>
      <c r="D50" s="21"/>
      <c r="S50" s="1"/>
      <c r="T50" s="1"/>
      <c r="U50" s="13"/>
    </row>
    <row r="51" spans="1:24" x14ac:dyDescent="0.25">
      <c r="A51" s="21">
        <v>4120</v>
      </c>
      <c r="B51" s="21" t="s">
        <v>35</v>
      </c>
      <c r="C51" s="21"/>
      <c r="D51" s="22">
        <v>1500</v>
      </c>
      <c r="F51" s="2">
        <v>0</v>
      </c>
      <c r="G51" s="2">
        <v>0</v>
      </c>
      <c r="H51" s="2">
        <v>150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4">
        <f t="shared" ref="R51:R52" si="17">SUM(F51:Q51)</f>
        <v>150</v>
      </c>
      <c r="S51" s="2">
        <f t="shared" ref="S51:S52" si="18">D51-R51</f>
        <v>1350</v>
      </c>
      <c r="U51" s="13"/>
    </row>
    <row r="52" spans="1:24" x14ac:dyDescent="0.25">
      <c r="A52" s="21">
        <v>4125</v>
      </c>
      <c r="B52" s="21" t="s">
        <v>36</v>
      </c>
      <c r="C52" s="21"/>
      <c r="D52" s="22">
        <v>2650</v>
      </c>
      <c r="F52" s="2">
        <v>0</v>
      </c>
      <c r="G52" s="2">
        <v>105</v>
      </c>
      <c r="H52" s="2">
        <v>429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4">
        <f t="shared" si="17"/>
        <v>534</v>
      </c>
      <c r="S52" s="2">
        <f t="shared" si="18"/>
        <v>2116</v>
      </c>
      <c r="U52" s="13"/>
    </row>
    <row r="53" spans="1:24" x14ac:dyDescent="0.25">
      <c r="A53" s="21">
        <v>4126</v>
      </c>
      <c r="B53" s="21" t="s">
        <v>60</v>
      </c>
      <c r="C53" s="21"/>
      <c r="D53" s="22">
        <v>1050</v>
      </c>
      <c r="F53" s="2">
        <v>0</v>
      </c>
      <c r="G53" s="2">
        <v>0</v>
      </c>
      <c r="H53" s="2">
        <v>1000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4">
        <f t="shared" ref="R53:R58" si="19">SUM(F53:Q53)</f>
        <v>1000</v>
      </c>
      <c r="S53" s="2">
        <f t="shared" ref="S53:S103" si="20">D53-R53</f>
        <v>50</v>
      </c>
      <c r="U53" s="13"/>
      <c r="X53" s="12"/>
    </row>
    <row r="54" spans="1:24" x14ac:dyDescent="0.25">
      <c r="A54" s="21">
        <v>4131</v>
      </c>
      <c r="B54" s="21" t="s">
        <v>121</v>
      </c>
      <c r="C54" s="21"/>
      <c r="D54" s="22">
        <v>30000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4">
        <f t="shared" si="19"/>
        <v>0</v>
      </c>
      <c r="S54" s="2">
        <f t="shared" si="20"/>
        <v>30000</v>
      </c>
      <c r="T54" s="2"/>
      <c r="U54" s="13"/>
    </row>
    <row r="55" spans="1:24" x14ac:dyDescent="0.25">
      <c r="A55" s="21">
        <v>4135</v>
      </c>
      <c r="B55" s="21" t="s">
        <v>122</v>
      </c>
      <c r="C55" s="21"/>
      <c r="D55" s="22">
        <v>300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4">
        <f t="shared" si="19"/>
        <v>0</v>
      </c>
      <c r="S55" s="2">
        <f t="shared" si="20"/>
        <v>300</v>
      </c>
      <c r="T55" s="2"/>
      <c r="U55" s="13"/>
    </row>
    <row r="56" spans="1:24" x14ac:dyDescent="0.25">
      <c r="A56" s="21">
        <v>4192</v>
      </c>
      <c r="B56" s="21" t="s">
        <v>123</v>
      </c>
      <c r="C56" s="21"/>
      <c r="D56" s="22">
        <v>25000</v>
      </c>
      <c r="F56" s="2">
        <v>0</v>
      </c>
      <c r="G56" s="2">
        <v>0</v>
      </c>
      <c r="H56" s="2">
        <v>125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4">
        <f t="shared" si="19"/>
        <v>125</v>
      </c>
      <c r="S56" s="2">
        <f t="shared" si="20"/>
        <v>24875</v>
      </c>
      <c r="T56" s="2"/>
      <c r="U56" s="13"/>
    </row>
    <row r="57" spans="1:24" x14ac:dyDescent="0.25">
      <c r="A57" s="21">
        <v>4193</v>
      </c>
      <c r="B57" s="21" t="s">
        <v>109</v>
      </c>
      <c r="C57" s="21"/>
      <c r="D57" s="22">
        <v>37500</v>
      </c>
      <c r="F57" s="2">
        <v>0</v>
      </c>
      <c r="G57" s="2">
        <v>0</v>
      </c>
      <c r="H57" s="2">
        <v>1800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4">
        <f t="shared" si="19"/>
        <v>1800</v>
      </c>
      <c r="S57" s="2">
        <f t="shared" si="20"/>
        <v>35700</v>
      </c>
      <c r="T57" s="2"/>
      <c r="U57" s="13"/>
    </row>
    <row r="58" spans="1:24" x14ac:dyDescent="0.25">
      <c r="A58" s="21"/>
      <c r="B58" s="21" t="s">
        <v>54</v>
      </c>
      <c r="C58" s="21"/>
      <c r="D58" s="22">
        <f>SUM(D51:D57)</f>
        <v>98000</v>
      </c>
      <c r="F58" s="4">
        <f>SUM(F51:F57)</f>
        <v>0</v>
      </c>
      <c r="G58" s="4">
        <f t="shared" ref="G58:Q58" si="21">SUM(G51:G57)</f>
        <v>105</v>
      </c>
      <c r="H58" s="4">
        <f t="shared" si="21"/>
        <v>3504</v>
      </c>
      <c r="I58" s="4">
        <f t="shared" si="21"/>
        <v>0</v>
      </c>
      <c r="J58" s="4">
        <f t="shared" si="21"/>
        <v>0</v>
      </c>
      <c r="K58" s="4">
        <f t="shared" si="21"/>
        <v>0</v>
      </c>
      <c r="L58" s="4">
        <f t="shared" si="21"/>
        <v>0</v>
      </c>
      <c r="M58" s="4">
        <f t="shared" si="21"/>
        <v>0</v>
      </c>
      <c r="N58" s="4">
        <f t="shared" si="21"/>
        <v>0</v>
      </c>
      <c r="O58" s="4">
        <f t="shared" si="21"/>
        <v>0</v>
      </c>
      <c r="P58" s="4">
        <f t="shared" si="21"/>
        <v>0</v>
      </c>
      <c r="Q58" s="4">
        <f t="shared" si="21"/>
        <v>0</v>
      </c>
      <c r="R58" s="4">
        <f t="shared" si="19"/>
        <v>3609</v>
      </c>
      <c r="S58" s="4">
        <f>D58-R56</f>
        <v>97875</v>
      </c>
      <c r="T58" s="2"/>
      <c r="U58" s="13"/>
    </row>
    <row r="59" spans="1:24" x14ac:dyDescent="0.25">
      <c r="A59" s="21"/>
      <c r="B59" s="21"/>
      <c r="C59" s="21"/>
      <c r="D59" s="2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4"/>
      <c r="S59" s="2"/>
      <c r="T59" s="2"/>
      <c r="U59" s="13"/>
    </row>
    <row r="60" spans="1:24" x14ac:dyDescent="0.25">
      <c r="A60" s="21"/>
      <c r="B60" s="21"/>
      <c r="C60" s="21"/>
      <c r="D60" s="21"/>
      <c r="F60" s="1"/>
      <c r="G60" s="4"/>
      <c r="H60" s="1"/>
      <c r="I60" s="1"/>
      <c r="J60" s="1"/>
      <c r="K60" s="4"/>
      <c r="L60" s="4"/>
      <c r="M60" s="4"/>
      <c r="N60" s="4"/>
      <c r="O60" s="4"/>
      <c r="P60" s="4"/>
      <c r="Q60" s="4"/>
      <c r="R60" s="4"/>
      <c r="S60" s="4"/>
      <c r="T60" s="4"/>
      <c r="U60" s="13"/>
    </row>
    <row r="61" spans="1:24" x14ac:dyDescent="0.25">
      <c r="A61" s="23">
        <v>104</v>
      </c>
      <c r="B61" s="23" t="s">
        <v>100</v>
      </c>
      <c r="C61" s="23"/>
      <c r="D61" s="2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S61" s="2"/>
      <c r="T61" s="1"/>
      <c r="U61" s="13"/>
    </row>
    <row r="62" spans="1:24" x14ac:dyDescent="0.25">
      <c r="A62" s="21">
        <v>4150</v>
      </c>
      <c r="B62" s="21" t="s">
        <v>37</v>
      </c>
      <c r="C62" s="21"/>
      <c r="D62" s="22">
        <v>20000</v>
      </c>
      <c r="F62" s="2">
        <v>0</v>
      </c>
      <c r="G62" s="2">
        <v>0</v>
      </c>
      <c r="H62" s="2">
        <v>5000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4">
        <f t="shared" ref="R62:R63" si="22">SUM(F62:Q62)</f>
        <v>5000</v>
      </c>
      <c r="S62" s="2">
        <f t="shared" ref="S62:S63" si="23">D62-R62</f>
        <v>15000</v>
      </c>
      <c r="U62" s="13"/>
    </row>
    <row r="63" spans="1:24" x14ac:dyDescent="0.25">
      <c r="A63" s="21">
        <v>4151</v>
      </c>
      <c r="B63" s="21" t="s">
        <v>38</v>
      </c>
      <c r="C63" s="21"/>
      <c r="D63" s="22">
        <v>11000</v>
      </c>
      <c r="F63" s="2">
        <v>1016</v>
      </c>
      <c r="G63" s="2">
        <v>840</v>
      </c>
      <c r="H63" s="2">
        <v>840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4">
        <f t="shared" si="22"/>
        <v>2696</v>
      </c>
      <c r="S63" s="2">
        <f t="shared" si="23"/>
        <v>8304</v>
      </c>
      <c r="U63" s="13"/>
    </row>
    <row r="64" spans="1:24" x14ac:dyDescent="0.25">
      <c r="A64" s="21">
        <v>4155</v>
      </c>
      <c r="B64" s="21" t="s">
        <v>39</v>
      </c>
      <c r="C64" s="21"/>
      <c r="D64" s="22">
        <v>7000</v>
      </c>
      <c r="F64" s="2">
        <v>0</v>
      </c>
      <c r="G64" s="2">
        <v>329</v>
      </c>
      <c r="H64" s="2">
        <v>211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4">
        <f t="shared" ref="R64:R69" si="24">SUM(F64:Q64)</f>
        <v>540</v>
      </c>
      <c r="S64" s="2">
        <f t="shared" si="20"/>
        <v>6460</v>
      </c>
      <c r="U64" s="13"/>
    </row>
    <row r="65" spans="1:27" x14ac:dyDescent="0.25">
      <c r="A65" s="21">
        <v>4156</v>
      </c>
      <c r="B65" s="21" t="s">
        <v>88</v>
      </c>
      <c r="C65" s="21"/>
      <c r="D65" s="22">
        <v>800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4">
        <f t="shared" si="24"/>
        <v>0</v>
      </c>
      <c r="S65" s="2">
        <f t="shared" si="20"/>
        <v>800</v>
      </c>
      <c r="T65" s="2"/>
      <c r="U65" s="13"/>
    </row>
    <row r="66" spans="1:27" x14ac:dyDescent="0.25">
      <c r="A66" s="21">
        <v>4160</v>
      </c>
      <c r="B66" s="21" t="s">
        <v>40</v>
      </c>
      <c r="C66" s="21"/>
      <c r="D66" s="22">
        <v>3200</v>
      </c>
      <c r="F66" s="2">
        <v>243</v>
      </c>
      <c r="G66" s="2">
        <v>245</v>
      </c>
      <c r="H66" s="2">
        <v>349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4">
        <f t="shared" si="24"/>
        <v>837</v>
      </c>
      <c r="S66" s="2">
        <f t="shared" si="20"/>
        <v>2363</v>
      </c>
      <c r="T66" s="2"/>
      <c r="U66" s="10"/>
    </row>
    <row r="67" spans="1:27" x14ac:dyDescent="0.25">
      <c r="A67" s="21">
        <v>4165</v>
      </c>
      <c r="B67" s="21" t="s">
        <v>41</v>
      </c>
      <c r="C67" s="21"/>
      <c r="D67" s="22">
        <v>3000</v>
      </c>
      <c r="F67" s="2">
        <v>0</v>
      </c>
      <c r="G67" s="2">
        <v>0</v>
      </c>
      <c r="H67" s="2">
        <v>713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4">
        <f t="shared" si="24"/>
        <v>713</v>
      </c>
      <c r="S67" s="2">
        <f t="shared" si="20"/>
        <v>2287</v>
      </c>
      <c r="T67" s="2"/>
      <c r="U67" s="13"/>
    </row>
    <row r="68" spans="1:27" x14ac:dyDescent="0.25">
      <c r="A68" s="21">
        <v>4166</v>
      </c>
      <c r="B68" s="21" t="s">
        <v>81</v>
      </c>
      <c r="C68" s="21"/>
      <c r="D68" s="22">
        <v>1000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4">
        <f t="shared" si="24"/>
        <v>0</v>
      </c>
      <c r="S68" s="2">
        <f t="shared" si="20"/>
        <v>1000</v>
      </c>
      <c r="T68" s="2"/>
      <c r="U68" s="13"/>
    </row>
    <row r="69" spans="1:27" x14ac:dyDescent="0.25">
      <c r="A69" s="21">
        <v>4167</v>
      </c>
      <c r="B69" s="21" t="s">
        <v>78</v>
      </c>
      <c r="C69" s="21"/>
      <c r="D69" s="22">
        <v>1000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4">
        <f t="shared" si="24"/>
        <v>0</v>
      </c>
      <c r="S69" s="2">
        <f t="shared" si="20"/>
        <v>1000</v>
      </c>
      <c r="T69" s="2"/>
      <c r="U69" s="13"/>
    </row>
    <row r="70" spans="1:27" x14ac:dyDescent="0.25">
      <c r="A70" s="21"/>
      <c r="B70" s="21" t="s">
        <v>55</v>
      </c>
      <c r="C70" s="21"/>
      <c r="D70" s="22">
        <f>SUM(D62:D69)</f>
        <v>47000</v>
      </c>
      <c r="F70" s="4">
        <f>SUM(F62:F69)</f>
        <v>1259</v>
      </c>
      <c r="G70" s="4">
        <f t="shared" ref="G70:Q70" si="25">SUM(G62:G69)</f>
        <v>1414</v>
      </c>
      <c r="H70" s="4">
        <f t="shared" si="25"/>
        <v>7113</v>
      </c>
      <c r="I70" s="4">
        <f t="shared" si="25"/>
        <v>0</v>
      </c>
      <c r="J70" s="4">
        <f t="shared" si="25"/>
        <v>0</v>
      </c>
      <c r="K70" s="4">
        <f t="shared" si="25"/>
        <v>0</v>
      </c>
      <c r="L70" s="4">
        <f t="shared" si="25"/>
        <v>0</v>
      </c>
      <c r="M70" s="4">
        <f t="shared" si="25"/>
        <v>0</v>
      </c>
      <c r="N70" s="4">
        <f t="shared" si="25"/>
        <v>0</v>
      </c>
      <c r="O70" s="4">
        <f t="shared" si="25"/>
        <v>0</v>
      </c>
      <c r="P70" s="4">
        <f t="shared" si="25"/>
        <v>0</v>
      </c>
      <c r="Q70" s="4">
        <f t="shared" si="25"/>
        <v>0</v>
      </c>
      <c r="R70" s="4">
        <f>SUM(F70:Q70)</f>
        <v>9786</v>
      </c>
      <c r="S70" s="4">
        <f t="shared" si="20"/>
        <v>37214</v>
      </c>
      <c r="T70" s="2"/>
      <c r="U70" s="13"/>
    </row>
    <row r="71" spans="1:27" x14ac:dyDescent="0.25">
      <c r="A71" s="21"/>
      <c r="B71" s="21"/>
      <c r="C71" s="21"/>
      <c r="D71" s="2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4"/>
      <c r="S71" s="2"/>
      <c r="T71" s="2"/>
      <c r="U71" s="13"/>
    </row>
    <row r="72" spans="1:27" x14ac:dyDescent="0.25">
      <c r="A72" s="21">
        <v>1999</v>
      </c>
      <c r="B72" s="23" t="s">
        <v>103</v>
      </c>
      <c r="C72" s="21"/>
      <c r="D72" s="22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9">
        <v>0</v>
      </c>
      <c r="R72" s="4">
        <v>0</v>
      </c>
      <c r="S72" s="4">
        <f>D72-R72</f>
        <v>0</v>
      </c>
      <c r="T72" s="4"/>
      <c r="U72" s="13"/>
    </row>
    <row r="73" spans="1:27" x14ac:dyDescent="0.25">
      <c r="A73" s="21"/>
      <c r="B73" s="21"/>
      <c r="C73" s="21"/>
      <c r="D73" s="2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S73" s="2"/>
      <c r="T73" s="1"/>
      <c r="U73" s="13"/>
    </row>
    <row r="74" spans="1:27" x14ac:dyDescent="0.25">
      <c r="A74" s="25">
        <v>105</v>
      </c>
      <c r="B74" s="25" t="s">
        <v>5</v>
      </c>
      <c r="C74" s="25"/>
      <c r="D74" s="2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4"/>
      <c r="S74" s="2"/>
      <c r="T74" s="1"/>
      <c r="U74" s="13"/>
    </row>
    <row r="75" spans="1:27" x14ac:dyDescent="0.25">
      <c r="A75" s="24">
        <v>4133</v>
      </c>
      <c r="B75" s="24" t="s">
        <v>95</v>
      </c>
      <c r="C75" s="25"/>
      <c r="D75" s="26">
        <v>2000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4">
        <f t="shared" ref="R75:R76" si="26">SUM(F75:Q75)</f>
        <v>0</v>
      </c>
      <c r="S75" s="2">
        <f t="shared" ref="S75:S76" si="27">D75-R75</f>
        <v>2000</v>
      </c>
      <c r="U75" s="13"/>
    </row>
    <row r="76" spans="1:27" x14ac:dyDescent="0.25">
      <c r="A76" s="24">
        <v>4168</v>
      </c>
      <c r="B76" s="24" t="s">
        <v>124</v>
      </c>
      <c r="C76" s="25"/>
      <c r="D76" s="26">
        <v>25000</v>
      </c>
      <c r="E76" s="15"/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4">
        <f t="shared" si="26"/>
        <v>0</v>
      </c>
      <c r="S76" s="2">
        <f t="shared" si="27"/>
        <v>25000</v>
      </c>
      <c r="T76" s="15"/>
      <c r="U76" s="14"/>
      <c r="V76" s="18"/>
      <c r="W76" s="15"/>
      <c r="X76" s="12"/>
    </row>
    <row r="77" spans="1:27" x14ac:dyDescent="0.25">
      <c r="A77" s="24">
        <v>4169</v>
      </c>
      <c r="B77" s="24" t="s">
        <v>96</v>
      </c>
      <c r="C77" s="25"/>
      <c r="D77" s="26">
        <v>3000</v>
      </c>
      <c r="E77" s="15"/>
      <c r="F77" s="2">
        <v>0</v>
      </c>
      <c r="G77" s="2">
        <v>200</v>
      </c>
      <c r="H77" s="2">
        <v>341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4">
        <f t="shared" ref="R77:R85" si="28">SUM(F77:Q77)</f>
        <v>541</v>
      </c>
      <c r="S77" s="2">
        <f t="shared" si="20"/>
        <v>2459</v>
      </c>
      <c r="T77" s="15"/>
      <c r="U77" s="14"/>
      <c r="V77" s="18"/>
      <c r="W77" s="15"/>
      <c r="X77" s="12"/>
    </row>
    <row r="78" spans="1:27" x14ac:dyDescent="0.25">
      <c r="A78" s="24">
        <v>4170</v>
      </c>
      <c r="B78" s="24" t="s">
        <v>42</v>
      </c>
      <c r="C78" s="24"/>
      <c r="D78" s="26">
        <v>2000</v>
      </c>
      <c r="E78" s="15"/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4">
        <f t="shared" si="28"/>
        <v>0</v>
      </c>
      <c r="S78" s="2">
        <f t="shared" si="20"/>
        <v>2000</v>
      </c>
      <c r="T78" s="2"/>
      <c r="U78" s="14"/>
      <c r="V78" s="18"/>
      <c r="W78" s="15"/>
      <c r="X78" s="12"/>
    </row>
    <row r="79" spans="1:27" x14ac:dyDescent="0.25">
      <c r="A79" s="24">
        <v>4172</v>
      </c>
      <c r="B79" s="24" t="s">
        <v>85</v>
      </c>
      <c r="C79" s="24"/>
      <c r="D79" s="26">
        <v>3700</v>
      </c>
      <c r="E79" s="15"/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4">
        <f t="shared" si="28"/>
        <v>0</v>
      </c>
      <c r="S79" s="2">
        <f t="shared" si="20"/>
        <v>3700</v>
      </c>
      <c r="T79" s="2"/>
      <c r="U79" s="14"/>
      <c r="V79" s="18"/>
      <c r="W79" s="15"/>
      <c r="X79" s="12"/>
    </row>
    <row r="80" spans="1:27" x14ac:dyDescent="0.25">
      <c r="A80" s="24">
        <v>4173</v>
      </c>
      <c r="B80" s="24" t="s">
        <v>86</v>
      </c>
      <c r="C80" s="24"/>
      <c r="D80" s="26">
        <v>750</v>
      </c>
      <c r="E80" s="15"/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4">
        <f t="shared" si="28"/>
        <v>0</v>
      </c>
      <c r="S80" s="2">
        <f t="shared" si="20"/>
        <v>750</v>
      </c>
      <c r="T80" s="15"/>
      <c r="U80" s="14"/>
      <c r="V80" s="18"/>
      <c r="W80" s="15"/>
      <c r="X80" s="12"/>
      <c r="Z80" s="19"/>
      <c r="AA80" s="19"/>
    </row>
    <row r="81" spans="1:27" x14ac:dyDescent="0.25">
      <c r="A81" s="24">
        <v>4174</v>
      </c>
      <c r="B81" s="24" t="s">
        <v>43</v>
      </c>
      <c r="C81" s="24"/>
      <c r="D81" s="26">
        <v>2000</v>
      </c>
      <c r="E81" s="15"/>
      <c r="F81" s="2">
        <v>0</v>
      </c>
      <c r="G81" s="2">
        <v>0</v>
      </c>
      <c r="H81" s="2">
        <v>320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4">
        <f t="shared" si="28"/>
        <v>320</v>
      </c>
      <c r="S81" s="2">
        <f t="shared" si="20"/>
        <v>1680</v>
      </c>
      <c r="T81" s="2"/>
      <c r="U81" s="14"/>
      <c r="V81" s="18"/>
      <c r="W81" s="15"/>
      <c r="X81" s="12"/>
      <c r="Y81" s="12"/>
      <c r="Z81" s="19"/>
      <c r="AA81" s="19"/>
    </row>
    <row r="82" spans="1:27" x14ac:dyDescent="0.25">
      <c r="A82" s="24">
        <v>4175</v>
      </c>
      <c r="B82" s="24" t="s">
        <v>125</v>
      </c>
      <c r="C82" s="24"/>
      <c r="D82" s="26">
        <v>1200</v>
      </c>
      <c r="E82" s="15"/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4">
        <f t="shared" si="28"/>
        <v>0</v>
      </c>
      <c r="S82" s="2">
        <f t="shared" si="20"/>
        <v>1200</v>
      </c>
      <c r="T82" s="15"/>
      <c r="U82" s="14"/>
      <c r="V82" s="18"/>
      <c r="W82" s="15"/>
      <c r="X82" s="12"/>
      <c r="Z82" s="19"/>
      <c r="AA82" s="19"/>
    </row>
    <row r="83" spans="1:27" x14ac:dyDescent="0.25">
      <c r="A83" s="24">
        <v>4176</v>
      </c>
      <c r="B83" s="24" t="s">
        <v>45</v>
      </c>
      <c r="C83" s="24"/>
      <c r="D83" s="26">
        <v>1000</v>
      </c>
      <c r="E83" s="15"/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4">
        <f t="shared" si="28"/>
        <v>0</v>
      </c>
      <c r="S83" s="2">
        <f t="shared" si="20"/>
        <v>1000</v>
      </c>
      <c r="T83" s="15"/>
      <c r="U83" s="14"/>
      <c r="V83" s="18"/>
      <c r="W83" s="15"/>
      <c r="X83" s="12"/>
      <c r="Z83" s="19"/>
      <c r="AA83" s="19"/>
    </row>
    <row r="84" spans="1:27" x14ac:dyDescent="0.25">
      <c r="A84" s="24">
        <v>4178</v>
      </c>
      <c r="B84" s="24" t="s">
        <v>76</v>
      </c>
      <c r="C84" s="24"/>
      <c r="D84" s="26">
        <v>9200</v>
      </c>
      <c r="E84" s="15"/>
      <c r="F84" s="2">
        <v>699</v>
      </c>
      <c r="G84" s="2">
        <v>772</v>
      </c>
      <c r="H84" s="2">
        <v>772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4">
        <f t="shared" si="28"/>
        <v>2243</v>
      </c>
      <c r="S84" s="2">
        <f t="shared" si="20"/>
        <v>6957</v>
      </c>
      <c r="T84" s="2"/>
      <c r="U84" s="14"/>
      <c r="V84" s="18"/>
      <c r="W84" s="15"/>
      <c r="X84" s="12"/>
      <c r="Z84" s="19"/>
      <c r="AA84" s="19"/>
    </row>
    <row r="85" spans="1:27" x14ac:dyDescent="0.25">
      <c r="A85" s="24">
        <v>4179</v>
      </c>
      <c r="B85" s="24" t="s">
        <v>92</v>
      </c>
      <c r="C85" s="24"/>
      <c r="D85" s="26">
        <v>750</v>
      </c>
      <c r="E85" s="15"/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4">
        <f t="shared" si="28"/>
        <v>0</v>
      </c>
      <c r="S85" s="2">
        <f t="shared" si="20"/>
        <v>750</v>
      </c>
      <c r="T85" s="2"/>
      <c r="U85" s="14"/>
      <c r="V85" s="18"/>
      <c r="W85" s="15"/>
      <c r="X85" s="12"/>
      <c r="Z85" s="19"/>
      <c r="AA85" s="19"/>
    </row>
    <row r="86" spans="1:27" x14ac:dyDescent="0.25">
      <c r="A86" s="24"/>
      <c r="B86" s="24" t="s">
        <v>56</v>
      </c>
      <c r="C86" s="24"/>
      <c r="D86" s="26">
        <f>SUM(D75:D85)</f>
        <v>50600</v>
      </c>
      <c r="E86" s="15"/>
      <c r="F86" s="4">
        <f>SUM(F75:F85)</f>
        <v>699</v>
      </c>
      <c r="G86" s="4">
        <f t="shared" ref="G86:R86" si="29">SUM(G75:G85)</f>
        <v>972</v>
      </c>
      <c r="H86" s="4">
        <f t="shared" si="29"/>
        <v>1433</v>
      </c>
      <c r="I86" s="4">
        <f t="shared" si="29"/>
        <v>0</v>
      </c>
      <c r="J86" s="4">
        <f t="shared" si="29"/>
        <v>0</v>
      </c>
      <c r="K86" s="4">
        <f t="shared" si="29"/>
        <v>0</v>
      </c>
      <c r="L86" s="4">
        <f t="shared" si="29"/>
        <v>0</v>
      </c>
      <c r="M86" s="4">
        <f t="shared" si="29"/>
        <v>0</v>
      </c>
      <c r="N86" s="4">
        <f t="shared" si="29"/>
        <v>0</v>
      </c>
      <c r="O86" s="4">
        <f t="shared" si="29"/>
        <v>0</v>
      </c>
      <c r="P86" s="4">
        <f t="shared" si="29"/>
        <v>0</v>
      </c>
      <c r="Q86" s="4">
        <f t="shared" si="29"/>
        <v>0</v>
      </c>
      <c r="R86" s="4">
        <f t="shared" si="29"/>
        <v>3104</v>
      </c>
      <c r="S86" s="4">
        <f t="shared" si="20"/>
        <v>47496</v>
      </c>
      <c r="T86" s="2"/>
      <c r="U86" s="14"/>
      <c r="V86" s="18"/>
      <c r="W86" s="15"/>
      <c r="X86" s="12"/>
      <c r="Z86" s="19"/>
      <c r="AA86" s="19"/>
    </row>
    <row r="87" spans="1:27" x14ac:dyDescent="0.25">
      <c r="A87" s="24"/>
      <c r="B87" s="24"/>
      <c r="C87" s="24"/>
      <c r="D87" s="26"/>
      <c r="E87" s="15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4"/>
      <c r="S87" s="2"/>
      <c r="T87" s="2"/>
      <c r="U87" s="14"/>
      <c r="V87" s="18"/>
      <c r="W87" s="15"/>
      <c r="X87" s="12"/>
      <c r="Z87" s="19"/>
      <c r="AA87" s="19"/>
    </row>
    <row r="88" spans="1:27" x14ac:dyDescent="0.25">
      <c r="A88" s="24">
        <v>1190</v>
      </c>
      <c r="B88" s="24" t="s">
        <v>104</v>
      </c>
      <c r="C88" s="24"/>
      <c r="D88" s="26">
        <v>4600</v>
      </c>
      <c r="E88" s="15"/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 s="15">
        <v>0</v>
      </c>
      <c r="R88" s="4">
        <f t="shared" ref="R88:R90" si="30">SUM(F88:Q88)</f>
        <v>0</v>
      </c>
      <c r="S88" s="2">
        <f t="shared" ref="S88:S90" si="31">D88-R88</f>
        <v>4600</v>
      </c>
      <c r="T88" s="20"/>
      <c r="U88" s="14"/>
      <c r="V88" s="18"/>
      <c r="W88" s="15"/>
      <c r="X88" s="12"/>
    </row>
    <row r="89" spans="1:27" x14ac:dyDescent="0.25">
      <c r="A89" s="21">
        <v>1192</v>
      </c>
      <c r="B89" s="21" t="s">
        <v>91</v>
      </c>
      <c r="C89" s="21"/>
      <c r="D89" s="22">
        <v>0</v>
      </c>
      <c r="E89" s="15"/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 s="15">
        <v>0</v>
      </c>
      <c r="R89" s="4">
        <f t="shared" si="30"/>
        <v>0</v>
      </c>
      <c r="S89" s="2">
        <f t="shared" si="31"/>
        <v>0</v>
      </c>
      <c r="T89" s="15"/>
      <c r="U89" s="14"/>
      <c r="V89" s="18"/>
      <c r="W89" s="15"/>
      <c r="X89" s="12"/>
    </row>
    <row r="90" spans="1:27" x14ac:dyDescent="0.25">
      <c r="A90" s="24">
        <v>1185</v>
      </c>
      <c r="B90" s="24" t="s">
        <v>126</v>
      </c>
      <c r="C90" s="24"/>
      <c r="D90" s="26">
        <v>5000</v>
      </c>
      <c r="E90" s="15"/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 s="15">
        <v>0</v>
      </c>
      <c r="R90" s="4">
        <f t="shared" si="30"/>
        <v>0</v>
      </c>
      <c r="S90" s="2">
        <f t="shared" si="31"/>
        <v>5000</v>
      </c>
      <c r="T90" s="11"/>
      <c r="U90" s="14"/>
      <c r="V90" s="18"/>
      <c r="W90" s="12"/>
      <c r="X90" s="12"/>
    </row>
    <row r="91" spans="1:27" x14ac:dyDescent="0.25">
      <c r="A91" s="24"/>
      <c r="B91" s="24" t="s">
        <v>74</v>
      </c>
      <c r="C91" s="24"/>
      <c r="D91" s="26">
        <f>SUM(D88:D90)</f>
        <v>9600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6">
        <v>0</v>
      </c>
      <c r="R91" s="4">
        <f t="shared" ref="R91" si="32">SUM(F91:Q91)</f>
        <v>0</v>
      </c>
      <c r="S91" s="4">
        <f t="shared" si="20"/>
        <v>9600</v>
      </c>
      <c r="U91" s="13"/>
    </row>
    <row r="92" spans="1:27" x14ac:dyDescent="0.25">
      <c r="A92" s="24"/>
      <c r="B92" s="24"/>
      <c r="C92" s="24"/>
      <c r="D92" s="27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4"/>
      <c r="S92" s="2"/>
      <c r="T92" s="18"/>
      <c r="U92" s="14"/>
      <c r="V92" s="18"/>
      <c r="W92" s="15"/>
      <c r="X92" s="12"/>
    </row>
    <row r="93" spans="1:27" x14ac:dyDescent="0.25">
      <c r="A93" s="24"/>
      <c r="B93" s="24"/>
      <c r="C93" s="24"/>
      <c r="D93" s="27"/>
      <c r="E93" s="15"/>
      <c r="F93" s="16"/>
      <c r="G93" s="16"/>
      <c r="H93" s="16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4"/>
      <c r="T93" s="17"/>
      <c r="U93" s="14"/>
      <c r="V93" s="18"/>
      <c r="W93" s="15"/>
      <c r="X93" s="12"/>
    </row>
    <row r="94" spans="1:27" x14ac:dyDescent="0.25">
      <c r="A94" s="23">
        <v>106</v>
      </c>
      <c r="B94" s="23" t="s">
        <v>6</v>
      </c>
      <c r="C94" s="23"/>
      <c r="D94" s="21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2"/>
      <c r="T94" s="15"/>
      <c r="U94" s="14"/>
      <c r="V94" s="18"/>
      <c r="W94" s="15"/>
      <c r="X94" s="12"/>
    </row>
    <row r="95" spans="1:27" x14ac:dyDescent="0.25">
      <c r="A95" s="21">
        <v>4180</v>
      </c>
      <c r="B95" s="21" t="s">
        <v>89</v>
      </c>
      <c r="C95" s="23"/>
      <c r="D95" s="22">
        <v>500</v>
      </c>
      <c r="E95" s="15"/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4">
        <f t="shared" ref="R95:R96" si="33">SUM(F95:Q95)</f>
        <v>0</v>
      </c>
      <c r="S95" s="2">
        <f t="shared" ref="S95:S96" si="34">D95-R95</f>
        <v>500</v>
      </c>
      <c r="T95" s="15"/>
      <c r="U95" s="14"/>
      <c r="V95" s="18"/>
      <c r="W95" s="15"/>
      <c r="X95" s="12"/>
    </row>
    <row r="96" spans="1:27" x14ac:dyDescent="0.25">
      <c r="A96" s="21">
        <v>4182</v>
      </c>
      <c r="B96" s="21" t="s">
        <v>44</v>
      </c>
      <c r="C96" s="21"/>
      <c r="D96" s="22">
        <v>16000</v>
      </c>
      <c r="F96" s="2">
        <v>0</v>
      </c>
      <c r="G96" s="2">
        <v>2917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4">
        <f t="shared" si="33"/>
        <v>2917</v>
      </c>
      <c r="S96" s="2">
        <f t="shared" si="34"/>
        <v>13083</v>
      </c>
      <c r="U96" s="13"/>
    </row>
    <row r="97" spans="1:26" x14ac:dyDescent="0.25">
      <c r="A97" s="21">
        <v>4183</v>
      </c>
      <c r="B97" s="21" t="s">
        <v>105</v>
      </c>
      <c r="C97" s="21"/>
      <c r="D97" s="22">
        <v>500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4">
        <f t="shared" ref="R97:R103" si="35">SUM(F97:Q97)</f>
        <v>0</v>
      </c>
      <c r="S97" s="2">
        <f t="shared" si="20"/>
        <v>500</v>
      </c>
      <c r="T97" s="2"/>
      <c r="U97" s="13"/>
    </row>
    <row r="98" spans="1:26" x14ac:dyDescent="0.25">
      <c r="A98" s="21">
        <v>4185</v>
      </c>
      <c r="B98" s="21" t="s">
        <v>72</v>
      </c>
      <c r="C98" s="21"/>
      <c r="D98" s="22">
        <v>10000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4">
        <f t="shared" si="35"/>
        <v>0</v>
      </c>
      <c r="S98" s="2">
        <f t="shared" si="20"/>
        <v>10000</v>
      </c>
      <c r="T98" s="2"/>
      <c r="U98" s="13"/>
    </row>
    <row r="99" spans="1:26" x14ac:dyDescent="0.25">
      <c r="A99" s="21">
        <v>4187</v>
      </c>
      <c r="B99" s="21" t="s">
        <v>113</v>
      </c>
      <c r="C99" s="21"/>
      <c r="D99" s="22">
        <v>1000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4">
        <f t="shared" si="35"/>
        <v>0</v>
      </c>
      <c r="S99" s="2">
        <f t="shared" si="20"/>
        <v>1000</v>
      </c>
      <c r="T99" s="2"/>
      <c r="U99" s="13"/>
    </row>
    <row r="100" spans="1:26" x14ac:dyDescent="0.25">
      <c r="A100" s="21">
        <v>4999</v>
      </c>
      <c r="B100" s="21" t="s">
        <v>108</v>
      </c>
      <c r="C100" s="21"/>
      <c r="D100" s="22">
        <v>200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4">
        <f t="shared" si="35"/>
        <v>0</v>
      </c>
      <c r="S100" s="2">
        <f t="shared" si="20"/>
        <v>200</v>
      </c>
      <c r="T100" s="2"/>
      <c r="U100" s="13"/>
    </row>
    <row r="101" spans="1:26" x14ac:dyDescent="0.25">
      <c r="A101" s="21"/>
      <c r="B101" s="21" t="s">
        <v>57</v>
      </c>
      <c r="C101" s="21"/>
      <c r="D101" s="22">
        <f>SUM(D95:D100)</f>
        <v>28200</v>
      </c>
      <c r="F101" s="4">
        <v>0</v>
      </c>
      <c r="G101" s="4">
        <f>SUM(G95:G100)</f>
        <v>2917</v>
      </c>
      <c r="H101" s="4">
        <f t="shared" ref="H101:Q101" si="36">SUM(H95:H100)</f>
        <v>0</v>
      </c>
      <c r="I101" s="4">
        <f t="shared" si="36"/>
        <v>0</v>
      </c>
      <c r="J101" s="4">
        <f t="shared" si="36"/>
        <v>0</v>
      </c>
      <c r="K101" s="4">
        <f t="shared" si="36"/>
        <v>0</v>
      </c>
      <c r="L101" s="4">
        <f t="shared" si="36"/>
        <v>0</v>
      </c>
      <c r="M101" s="4">
        <f t="shared" si="36"/>
        <v>0</v>
      </c>
      <c r="N101" s="4">
        <f t="shared" si="36"/>
        <v>0</v>
      </c>
      <c r="O101" s="4">
        <f t="shared" si="36"/>
        <v>0</v>
      </c>
      <c r="P101" s="4">
        <f t="shared" si="36"/>
        <v>0</v>
      </c>
      <c r="Q101" s="4">
        <f t="shared" si="36"/>
        <v>0</v>
      </c>
      <c r="R101" s="4">
        <f t="shared" si="35"/>
        <v>2917</v>
      </c>
      <c r="S101" s="4">
        <f t="shared" si="20"/>
        <v>25283</v>
      </c>
      <c r="T101" s="2"/>
      <c r="U101" s="13"/>
    </row>
    <row r="102" spans="1:26" x14ac:dyDescent="0.25">
      <c r="A102" s="21"/>
      <c r="B102" s="21"/>
      <c r="C102" s="21"/>
      <c r="D102" s="2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4"/>
      <c r="S102" s="2">
        <f t="shared" si="20"/>
        <v>0</v>
      </c>
      <c r="T102" s="2"/>
      <c r="U102" s="13"/>
      <c r="Z102" s="19"/>
    </row>
    <row r="103" spans="1:26" x14ac:dyDescent="0.25">
      <c r="A103" s="21">
        <v>1194</v>
      </c>
      <c r="B103" s="21" t="s">
        <v>127</v>
      </c>
      <c r="C103" s="21"/>
      <c r="D103" s="22">
        <v>400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4">
        <f t="shared" si="35"/>
        <v>0</v>
      </c>
      <c r="S103" s="4">
        <f t="shared" si="20"/>
        <v>400</v>
      </c>
      <c r="T103" s="2"/>
      <c r="U103" s="13"/>
      <c r="Z103" s="19"/>
    </row>
    <row r="104" spans="1:26" x14ac:dyDescent="0.25">
      <c r="A104" s="21"/>
      <c r="B104" s="21"/>
      <c r="C104" s="21"/>
      <c r="D104" s="2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4"/>
      <c r="S104" s="2"/>
      <c r="T104" s="2"/>
      <c r="U104" s="13"/>
      <c r="Z104" s="19"/>
    </row>
    <row r="105" spans="1:26" x14ac:dyDescent="0.25">
      <c r="A105" s="23">
        <v>107</v>
      </c>
      <c r="B105" s="23" t="s">
        <v>61</v>
      </c>
      <c r="C105" s="23"/>
      <c r="D105" s="21"/>
      <c r="F105" s="1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1"/>
      <c r="S105" s="4"/>
      <c r="T105" s="1"/>
      <c r="U105" s="13"/>
    </row>
    <row r="106" spans="1:26" x14ac:dyDescent="0.25">
      <c r="A106" s="21">
        <v>4186</v>
      </c>
      <c r="B106" s="24" t="s">
        <v>128</v>
      </c>
      <c r="C106" s="21"/>
      <c r="D106" s="22">
        <v>17100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4">
        <f t="shared" ref="R106:R109" si="37">SUM(F106:Q106)</f>
        <v>0</v>
      </c>
      <c r="S106" s="2">
        <f t="shared" ref="S106:S109" si="38">D106-R106</f>
        <v>17100</v>
      </c>
      <c r="U106" s="13"/>
    </row>
    <row r="107" spans="1:26" x14ac:dyDescent="0.25">
      <c r="A107" s="21">
        <v>4190</v>
      </c>
      <c r="B107" s="21" t="s">
        <v>77</v>
      </c>
      <c r="C107" s="21"/>
      <c r="D107" s="22">
        <v>12978</v>
      </c>
      <c r="F107" s="2">
        <v>0</v>
      </c>
      <c r="G107" s="2">
        <v>0</v>
      </c>
      <c r="H107" s="2">
        <v>2100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4">
        <f t="shared" si="37"/>
        <v>2100</v>
      </c>
      <c r="S107" s="2">
        <f t="shared" si="38"/>
        <v>10878</v>
      </c>
      <c r="T107" s="1"/>
      <c r="U107" s="13"/>
    </row>
    <row r="108" spans="1:26" x14ac:dyDescent="0.25">
      <c r="A108" s="21">
        <v>4195</v>
      </c>
      <c r="B108" s="24" t="s">
        <v>90</v>
      </c>
      <c r="C108" s="21"/>
      <c r="D108" s="22">
        <v>7500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4">
        <f t="shared" si="37"/>
        <v>0</v>
      </c>
      <c r="S108" s="2">
        <f t="shared" si="38"/>
        <v>7500</v>
      </c>
      <c r="U108" s="13"/>
    </row>
    <row r="109" spans="1:26" x14ac:dyDescent="0.25">
      <c r="A109" s="21">
        <v>4196</v>
      </c>
      <c r="B109" s="21" t="s">
        <v>114</v>
      </c>
      <c r="C109" s="21"/>
      <c r="D109" s="22">
        <v>3000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4">
        <f t="shared" si="37"/>
        <v>0</v>
      </c>
      <c r="S109" s="2">
        <f t="shared" si="38"/>
        <v>3000</v>
      </c>
      <c r="U109" s="13"/>
    </row>
    <row r="110" spans="1:26" x14ac:dyDescent="0.25">
      <c r="A110" s="21">
        <v>4197</v>
      </c>
      <c r="B110" s="21" t="s">
        <v>75</v>
      </c>
      <c r="C110" s="21"/>
      <c r="D110" s="22">
        <v>5500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4">
        <f t="shared" ref="R110" si="39">SUM(F110:Q110)</f>
        <v>0</v>
      </c>
      <c r="S110" s="2">
        <f t="shared" ref="S110" si="40">D110-R110</f>
        <v>5500</v>
      </c>
      <c r="U110" s="13"/>
    </row>
    <row r="111" spans="1:26" x14ac:dyDescent="0.25">
      <c r="A111" s="21">
        <v>4198</v>
      </c>
      <c r="B111" s="21" t="s">
        <v>115</v>
      </c>
      <c r="C111" s="21"/>
      <c r="D111" s="22">
        <v>0</v>
      </c>
      <c r="F111" s="2">
        <v>0</v>
      </c>
      <c r="G111" s="2">
        <v>0</v>
      </c>
      <c r="H111" s="2">
        <v>264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4">
        <f t="shared" ref="R111:R118" si="41">SUM(F111:Q111)</f>
        <v>264</v>
      </c>
      <c r="S111" s="2">
        <f t="shared" ref="S111:S118" si="42">D111-R111</f>
        <v>-264</v>
      </c>
      <c r="T111" s="2"/>
      <c r="U111" s="13"/>
    </row>
    <row r="112" spans="1:26" x14ac:dyDescent="0.25">
      <c r="A112" s="21"/>
      <c r="B112" s="21"/>
      <c r="C112" s="21"/>
      <c r="D112" s="2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13"/>
    </row>
    <row r="113" spans="1:24" x14ac:dyDescent="0.25">
      <c r="A113" s="21"/>
      <c r="B113" s="21" t="s">
        <v>58</v>
      </c>
      <c r="C113" s="21"/>
      <c r="D113" s="22">
        <f>SUM(D106:D112)</f>
        <v>46078</v>
      </c>
      <c r="F113" s="4">
        <v>0</v>
      </c>
      <c r="G113" s="4">
        <v>0</v>
      </c>
      <c r="H113" s="4">
        <f>SUM(H106:H112)</f>
        <v>2364</v>
      </c>
      <c r="I113" s="4">
        <f t="shared" ref="I113:Q113" si="43">SUM(I106:I112)</f>
        <v>0</v>
      </c>
      <c r="J113" s="4">
        <f t="shared" si="43"/>
        <v>0</v>
      </c>
      <c r="K113" s="4">
        <f t="shared" si="43"/>
        <v>0</v>
      </c>
      <c r="L113" s="4">
        <f t="shared" si="43"/>
        <v>0</v>
      </c>
      <c r="M113" s="4">
        <f t="shared" si="43"/>
        <v>0</v>
      </c>
      <c r="N113" s="4">
        <f t="shared" si="43"/>
        <v>0</v>
      </c>
      <c r="O113" s="4">
        <f t="shared" si="43"/>
        <v>0</v>
      </c>
      <c r="P113" s="4">
        <f t="shared" si="43"/>
        <v>0</v>
      </c>
      <c r="Q113" s="4">
        <f t="shared" si="43"/>
        <v>0</v>
      </c>
      <c r="R113" s="4">
        <f>SUM(R106:R112)</f>
        <v>2364</v>
      </c>
      <c r="S113" s="4">
        <f t="shared" si="42"/>
        <v>43714</v>
      </c>
      <c r="T113" s="2"/>
      <c r="U113" s="13"/>
    </row>
    <row r="114" spans="1:24" x14ac:dyDescent="0.25">
      <c r="A114" s="21"/>
      <c r="B114" s="21"/>
      <c r="C114" s="21"/>
      <c r="D114" s="2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4"/>
      <c r="S114" s="2"/>
      <c r="T114" s="2"/>
      <c r="U114" s="13"/>
    </row>
    <row r="115" spans="1:24" x14ac:dyDescent="0.25">
      <c r="A115" s="21"/>
      <c r="B115" s="21"/>
      <c r="C115" s="21"/>
      <c r="D115" s="2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4"/>
      <c r="S115" s="2"/>
      <c r="T115" s="2"/>
      <c r="U115" s="13"/>
    </row>
    <row r="116" spans="1:24" x14ac:dyDescent="0.25">
      <c r="A116" s="24">
        <v>1999</v>
      </c>
      <c r="B116" s="24" t="s">
        <v>59</v>
      </c>
      <c r="C116" s="24"/>
      <c r="D116" s="26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4">
        <f t="shared" si="41"/>
        <v>0</v>
      </c>
      <c r="S116" s="2">
        <f t="shared" si="42"/>
        <v>0</v>
      </c>
      <c r="U116" s="13"/>
    </row>
    <row r="117" spans="1:24" x14ac:dyDescent="0.25">
      <c r="A117" s="21">
        <v>1192</v>
      </c>
      <c r="B117" s="21" t="s">
        <v>97</v>
      </c>
      <c r="C117" s="21"/>
      <c r="D117" s="22">
        <v>1750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4">
        <f t="shared" si="41"/>
        <v>0</v>
      </c>
      <c r="S117" s="2">
        <f t="shared" si="42"/>
        <v>1750</v>
      </c>
      <c r="T117" s="2"/>
    </row>
    <row r="118" spans="1:24" x14ac:dyDescent="0.25">
      <c r="A118" s="21"/>
      <c r="B118" s="23"/>
      <c r="C118" s="23"/>
      <c r="D118" s="22">
        <f>SUM(D116:D117)</f>
        <v>1750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4">
        <f t="shared" si="41"/>
        <v>0</v>
      </c>
      <c r="S118" s="2">
        <f t="shared" si="42"/>
        <v>1750</v>
      </c>
      <c r="T118" s="2"/>
      <c r="U118" s="13"/>
    </row>
    <row r="119" spans="1:24" x14ac:dyDescent="0.25">
      <c r="D119" s="9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4"/>
      <c r="S119" s="2"/>
      <c r="T119" s="2"/>
      <c r="U119" s="13"/>
    </row>
    <row r="120" spans="1:24" x14ac:dyDescent="0.25">
      <c r="D120" s="9"/>
      <c r="S120" s="2"/>
    </row>
    <row r="121" spans="1:24" x14ac:dyDescent="0.25">
      <c r="B121" t="s">
        <v>58</v>
      </c>
      <c r="D121" s="9">
        <f>SUM(D116:D117)</f>
        <v>1750</v>
      </c>
      <c r="F121" s="1">
        <f t="shared" ref="F121:P121" si="44">SUM(F111:F119)</f>
        <v>0</v>
      </c>
      <c r="G121" s="1">
        <f t="shared" si="44"/>
        <v>0</v>
      </c>
      <c r="H121" s="1">
        <f t="shared" si="44"/>
        <v>2628</v>
      </c>
      <c r="I121" s="1">
        <f t="shared" si="44"/>
        <v>0</v>
      </c>
      <c r="J121" s="1">
        <f t="shared" si="44"/>
        <v>0</v>
      </c>
      <c r="K121" s="1">
        <f t="shared" si="44"/>
        <v>0</v>
      </c>
      <c r="L121" s="1">
        <f t="shared" si="44"/>
        <v>0</v>
      </c>
      <c r="M121" s="1">
        <f t="shared" si="44"/>
        <v>0</v>
      </c>
      <c r="N121" s="1">
        <f t="shared" si="44"/>
        <v>0</v>
      </c>
      <c r="O121" s="1">
        <f t="shared" si="44"/>
        <v>0</v>
      </c>
      <c r="P121" s="1">
        <f t="shared" si="44"/>
        <v>0</v>
      </c>
      <c r="Q121" s="4">
        <f>SUM(Q110:Q120)</f>
        <v>0</v>
      </c>
      <c r="R121" s="1">
        <f>SUM(F121:Q121)</f>
        <v>2628</v>
      </c>
      <c r="S121" s="4">
        <f>D121-R121</f>
        <v>-878</v>
      </c>
      <c r="T121" s="1"/>
      <c r="U121" s="13"/>
    </row>
    <row r="122" spans="1:24" x14ac:dyDescent="0.25">
      <c r="Q122"/>
      <c r="S122" s="2"/>
      <c r="U122" s="13"/>
    </row>
    <row r="123" spans="1:24" x14ac:dyDescent="0.25">
      <c r="Q123"/>
      <c r="S123" s="2"/>
      <c r="U123" s="13"/>
    </row>
    <row r="124" spans="1:24" x14ac:dyDescent="0.25">
      <c r="A124" s="15"/>
      <c r="B124" s="23" t="s">
        <v>49</v>
      </c>
      <c r="C124" s="23"/>
      <c r="D124" s="22">
        <f>D27+D48+D72+D91+D103+D118</f>
        <v>582723</v>
      </c>
      <c r="E124" s="23"/>
      <c r="F124" s="23">
        <v>533386</v>
      </c>
      <c r="G124" s="23">
        <v>3563</v>
      </c>
      <c r="H124" s="28">
        <f>H27+H48+H72+H91+H103+H118</f>
        <v>3829</v>
      </c>
      <c r="I124" s="28">
        <f t="shared" ref="I124:Q124" si="45">I27+I48+I72+I91+I103+I118</f>
        <v>0</v>
      </c>
      <c r="J124" s="28">
        <f t="shared" si="45"/>
        <v>0</v>
      </c>
      <c r="K124" s="28">
        <f t="shared" si="45"/>
        <v>0</v>
      </c>
      <c r="L124" s="28">
        <f t="shared" si="45"/>
        <v>0</v>
      </c>
      <c r="M124" s="28">
        <f t="shared" si="45"/>
        <v>0</v>
      </c>
      <c r="N124" s="28">
        <f t="shared" si="45"/>
        <v>0</v>
      </c>
      <c r="O124" s="28">
        <f t="shared" si="45"/>
        <v>0</v>
      </c>
      <c r="P124" s="28">
        <f t="shared" si="45"/>
        <v>0</v>
      </c>
      <c r="Q124" s="28">
        <f t="shared" si="45"/>
        <v>0</v>
      </c>
      <c r="R124" s="28">
        <f>SUM(F124:Q124)</f>
        <v>540778</v>
      </c>
      <c r="S124" s="2"/>
      <c r="T124" s="18"/>
      <c r="U124" s="14"/>
      <c r="V124" s="18"/>
      <c r="W124" s="15"/>
      <c r="X124" s="12"/>
    </row>
    <row r="125" spans="1:24" x14ac:dyDescent="0.25">
      <c r="B125" s="23"/>
      <c r="C125" s="23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5"/>
      <c r="R125" s="23"/>
      <c r="S125" s="2"/>
      <c r="U125" s="13"/>
    </row>
    <row r="126" spans="1:24" x14ac:dyDescent="0.25">
      <c r="B126" s="23" t="s">
        <v>48</v>
      </c>
      <c r="C126" s="23"/>
      <c r="D126" s="22">
        <f>D19+D43+D58+D70+D86+D101+D113</f>
        <v>692478</v>
      </c>
      <c r="E126" s="23"/>
      <c r="F126" s="23">
        <v>28698</v>
      </c>
      <c r="G126" s="23">
        <v>46957</v>
      </c>
      <c r="H126" s="28">
        <f>H19+H43+H58+H70+H86+H101+H113</f>
        <v>42462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f>SUM(F126:Q126)</f>
        <v>118117</v>
      </c>
      <c r="S126" s="2"/>
      <c r="T126" s="2">
        <v>0</v>
      </c>
      <c r="U126" s="13"/>
    </row>
    <row r="127" spans="1:24" x14ac:dyDescent="0.25">
      <c r="B127" s="21"/>
      <c r="C127" s="21"/>
      <c r="D127" s="21"/>
      <c r="E127" s="21"/>
      <c r="F127" s="29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4"/>
      <c r="R127" s="21"/>
      <c r="S127" s="4"/>
      <c r="T127" s="1"/>
      <c r="U127" s="13"/>
    </row>
    <row r="128" spans="1:24" x14ac:dyDescent="0.25">
      <c r="B128" s="23" t="s">
        <v>50</v>
      </c>
      <c r="C128" s="23"/>
      <c r="D128" s="22"/>
      <c r="E128" s="23"/>
      <c r="F128" s="28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5"/>
      <c r="R128" s="28"/>
      <c r="S128" s="2"/>
      <c r="T128" s="1"/>
      <c r="U128" s="13"/>
    </row>
    <row r="129" spans="2:24" x14ac:dyDescent="0.25">
      <c r="B129" s="1"/>
      <c r="C129" s="1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4"/>
      <c r="S129" s="2"/>
      <c r="T129" s="1"/>
      <c r="V129" s="18"/>
      <c r="W129" s="15"/>
      <c r="X129" s="1"/>
    </row>
    <row r="130" spans="2:24" x14ac:dyDescent="0.25">
      <c r="B130" s="1"/>
      <c r="C130" s="1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2"/>
      <c r="T130" s="1"/>
    </row>
    <row r="131" spans="2:24" x14ac:dyDescent="0.25">
      <c r="B131" s="1"/>
      <c r="C131" s="1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4"/>
      <c r="S131" s="2"/>
      <c r="T131" s="1"/>
      <c r="X131" s="1"/>
    </row>
    <row r="132" spans="2:24" x14ac:dyDescent="0.25">
      <c r="F132" s="2"/>
      <c r="Q132"/>
      <c r="S132" s="2"/>
    </row>
    <row r="133" spans="2:24" x14ac:dyDescent="0.25">
      <c r="B133" s="1"/>
      <c r="C133" s="1"/>
      <c r="D133" s="9"/>
      <c r="E133" s="1"/>
      <c r="F133" s="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4"/>
      <c r="S133" s="2"/>
      <c r="T133" s="1"/>
      <c r="X133" s="1"/>
    </row>
    <row r="134" spans="2:24" x14ac:dyDescent="0.25">
      <c r="Q134"/>
    </row>
    <row r="135" spans="2:24" x14ac:dyDescent="0.25">
      <c r="Q135"/>
    </row>
    <row r="136" spans="2:24" x14ac:dyDescent="0.25">
      <c r="Q136"/>
    </row>
    <row r="137" spans="2:24" x14ac:dyDescent="0.25">
      <c r="B137" s="1"/>
      <c r="C137" s="1"/>
      <c r="Q137"/>
      <c r="U137" s="13"/>
    </row>
    <row r="138" spans="2:24" x14ac:dyDescent="0.25"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1"/>
      <c r="U138" s="13"/>
    </row>
    <row r="139" spans="2:24" x14ac:dyDescent="0.25"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1"/>
      <c r="U139" s="13"/>
    </row>
    <row r="140" spans="2:24" x14ac:dyDescent="0.25"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1"/>
      <c r="U140" s="13"/>
    </row>
    <row r="141" spans="2:24" x14ac:dyDescent="0.2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3"/>
    </row>
    <row r="142" spans="2:24" x14ac:dyDescent="0.25">
      <c r="Q142"/>
      <c r="U142" s="13"/>
    </row>
    <row r="143" spans="2:24" x14ac:dyDescent="0.25">
      <c r="D143" s="9"/>
      <c r="Q143"/>
      <c r="R143" s="1"/>
      <c r="U143" s="13"/>
    </row>
    <row r="144" spans="2:24" x14ac:dyDescent="0.25">
      <c r="Q144"/>
      <c r="U144" s="13"/>
    </row>
    <row r="145" spans="2:21" x14ac:dyDescent="0.25">
      <c r="B145" s="1"/>
      <c r="C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3"/>
    </row>
    <row r="146" spans="2:21" x14ac:dyDescent="0.25">
      <c r="Q146"/>
    </row>
    <row r="147" spans="2:21" x14ac:dyDescent="0.25">
      <c r="Q147"/>
    </row>
    <row r="148" spans="2:21" x14ac:dyDescent="0.25">
      <c r="N148" s="1"/>
      <c r="O148" s="1"/>
      <c r="P148" s="1"/>
      <c r="Q148" s="1"/>
      <c r="R148" s="1"/>
    </row>
    <row r="149" spans="2:21" x14ac:dyDescent="0.25">
      <c r="B149" s="12"/>
      <c r="O149" s="1"/>
      <c r="P149" s="1"/>
      <c r="Q149" s="1"/>
      <c r="R149" s="1"/>
    </row>
    <row r="150" spans="2:21" x14ac:dyDescent="0.25">
      <c r="B150" s="1"/>
      <c r="C150" s="1"/>
      <c r="D150" s="9"/>
      <c r="F150" s="1"/>
      <c r="G150" s="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4"/>
    </row>
    <row r="151" spans="2:21" x14ac:dyDescent="0.25">
      <c r="B151" s="1"/>
      <c r="C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2:21" x14ac:dyDescent="0.25">
      <c r="B152" s="1"/>
      <c r="C152" s="1"/>
      <c r="D152" s="9"/>
      <c r="F152" s="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20"/>
      <c r="S152" s="2"/>
      <c r="T152" s="2"/>
    </row>
    <row r="153" spans="2:21" x14ac:dyDescent="0.25">
      <c r="N153" s="1"/>
      <c r="R153" s="1"/>
    </row>
    <row r="154" spans="2:21" x14ac:dyDescent="0.25">
      <c r="F154" s="1"/>
      <c r="Q154"/>
      <c r="R154" s="4"/>
    </row>
  </sheetData>
  <pageMargins left="0.70866141732283472" right="0.70866141732283472" top="0.74803149606299213" bottom="0.74803149606299213" header="0.31496062992125984" footer="0.31496062992125984"/>
  <pageSetup paperSize="9" scale="5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7"/>
  <sheetViews>
    <sheetView workbookViewId="0">
      <selection activeCell="K23" sqref="K23"/>
    </sheetView>
  </sheetViews>
  <sheetFormatPr defaultRowHeight="15" x14ac:dyDescent="0.25"/>
  <cols>
    <col min="1" max="1" width="16.42578125" customWidth="1"/>
    <col min="3" max="3" width="10.42578125" customWidth="1"/>
  </cols>
  <sheetData>
    <row r="1" spans="1:21" x14ac:dyDescent="0.25">
      <c r="H1" t="s">
        <v>84</v>
      </c>
    </row>
    <row r="2" spans="1:21" x14ac:dyDescent="0.25">
      <c r="H2" t="s">
        <v>63</v>
      </c>
    </row>
    <row r="4" spans="1:21" x14ac:dyDescent="0.25">
      <c r="A4" s="1" t="s">
        <v>64</v>
      </c>
      <c r="B4" s="1"/>
      <c r="C4" s="1"/>
      <c r="D4" s="1" t="s">
        <v>1</v>
      </c>
      <c r="E4" s="1"/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3" t="s">
        <v>47</v>
      </c>
      <c r="S4" s="1" t="s">
        <v>65</v>
      </c>
      <c r="T4" s="1"/>
      <c r="U4" s="1"/>
    </row>
    <row r="5" spans="1:21" x14ac:dyDescent="0.25">
      <c r="A5" s="1"/>
      <c r="B5" s="1"/>
      <c r="C5" s="1"/>
      <c r="D5" s="1" t="s">
        <v>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  <c r="S5" s="1" t="s">
        <v>66</v>
      </c>
      <c r="T5" s="1"/>
      <c r="U5" s="1"/>
    </row>
    <row r="7" spans="1:21" x14ac:dyDescent="0.25">
      <c r="A7" t="s">
        <v>70</v>
      </c>
      <c r="D7">
        <f>'INC&amp;EXP'!D31</f>
        <v>6000</v>
      </c>
      <c r="F7">
        <f>'INC&amp;EXP'!F31</f>
        <v>454</v>
      </c>
      <c r="G7">
        <f>'INC&amp;EXP'!G31</f>
        <v>454</v>
      </c>
      <c r="H7">
        <f>'INC&amp;EXP'!H31</f>
        <v>454</v>
      </c>
      <c r="I7">
        <f>'INC&amp;EXP'!I31</f>
        <v>0</v>
      </c>
      <c r="J7">
        <f>'INC&amp;EXP'!J31</f>
        <v>0</v>
      </c>
      <c r="K7">
        <f>'INC&amp;EXP'!K31</f>
        <v>0</v>
      </c>
      <c r="L7">
        <f>'INC&amp;EXP'!L31</f>
        <v>0</v>
      </c>
      <c r="M7">
        <f>'INC&amp;EXP'!M31</f>
        <v>0</v>
      </c>
      <c r="N7">
        <f>'INC&amp;EXP'!N31</f>
        <v>0</v>
      </c>
      <c r="O7">
        <f>'INC&amp;EXP'!O31</f>
        <v>0</v>
      </c>
      <c r="P7">
        <f>'INC&amp;EXP'!P31</f>
        <v>0</v>
      </c>
      <c r="Q7">
        <f>'INC&amp;EXP'!Q31</f>
        <v>0</v>
      </c>
      <c r="R7" s="1">
        <f>SUM(F7:Q7)</f>
        <v>1362</v>
      </c>
      <c r="S7">
        <f>D7-R7</f>
        <v>4638</v>
      </c>
    </row>
    <row r="8" spans="1:21" x14ac:dyDescent="0.25">
      <c r="R8" s="1"/>
    </row>
    <row r="9" spans="1:21" x14ac:dyDescent="0.25">
      <c r="A9" t="s">
        <v>67</v>
      </c>
      <c r="D9">
        <f>'INC&amp;EXP'!D51</f>
        <v>1500</v>
      </c>
      <c r="F9">
        <f>'INC&amp;EXP'!F51</f>
        <v>0</v>
      </c>
      <c r="G9">
        <f>'INC&amp;EXP'!G51</f>
        <v>0</v>
      </c>
      <c r="H9">
        <f>'INC&amp;EXP'!H51</f>
        <v>150</v>
      </c>
      <c r="I9">
        <f>'INC&amp;EXP'!I51</f>
        <v>0</v>
      </c>
      <c r="J9">
        <f>'INC&amp;EXP'!J51</f>
        <v>0</v>
      </c>
      <c r="K9">
        <f>'INC&amp;EXP'!K51</f>
        <v>0</v>
      </c>
      <c r="L9">
        <f>'INC&amp;EXP'!L51</f>
        <v>0</v>
      </c>
      <c r="M9">
        <f>'INC&amp;EXP'!M51</f>
        <v>0</v>
      </c>
      <c r="N9">
        <f>'INC&amp;EXP'!N51</f>
        <v>0</v>
      </c>
      <c r="O9">
        <f>'INC&amp;EXP'!O51</f>
        <v>0</v>
      </c>
      <c r="P9">
        <f>'INC&amp;EXP'!P51</f>
        <v>0</v>
      </c>
      <c r="Q9">
        <f>'INC&amp;EXP'!Q51</f>
        <v>0</v>
      </c>
      <c r="R9" s="1">
        <f t="shared" ref="R9:R14" si="0">SUM(F9:Q9)</f>
        <v>150</v>
      </c>
      <c r="S9">
        <f t="shared" ref="S9" si="1">D9-R9</f>
        <v>1350</v>
      </c>
    </row>
    <row r="10" spans="1:21" x14ac:dyDescent="0.25">
      <c r="R10" s="1"/>
    </row>
    <row r="11" spans="1:21" x14ac:dyDescent="0.25">
      <c r="A11" t="s">
        <v>83</v>
      </c>
      <c r="D11">
        <f>SUM('INC&amp;EXP'!D100)</f>
        <v>200</v>
      </c>
      <c r="R11" s="1"/>
    </row>
    <row r="12" spans="1:21" x14ac:dyDescent="0.25">
      <c r="A12" t="s">
        <v>71</v>
      </c>
      <c r="D12">
        <v>0</v>
      </c>
      <c r="R12" s="1">
        <f t="shared" si="0"/>
        <v>0</v>
      </c>
      <c r="S12">
        <v>0</v>
      </c>
    </row>
    <row r="13" spans="1:21" x14ac:dyDescent="0.25">
      <c r="R13" s="1"/>
    </row>
    <row r="14" spans="1:21" x14ac:dyDescent="0.25">
      <c r="A14" s="1" t="s">
        <v>49</v>
      </c>
      <c r="B14" s="1"/>
      <c r="C14" s="1"/>
      <c r="D14" s="1">
        <f>SUM(D7:D11)</f>
        <v>7700</v>
      </c>
      <c r="E14" s="1"/>
      <c r="F14" s="1">
        <f t="shared" ref="F14:L14" si="2">SUM(F7:F11)</f>
        <v>454</v>
      </c>
      <c r="G14" s="1">
        <f t="shared" si="2"/>
        <v>454</v>
      </c>
      <c r="H14" s="1">
        <f t="shared" si="2"/>
        <v>604</v>
      </c>
      <c r="I14" s="1">
        <f t="shared" si="2"/>
        <v>0</v>
      </c>
      <c r="J14" s="1">
        <f t="shared" si="2"/>
        <v>0</v>
      </c>
      <c r="K14" s="1">
        <f t="shared" si="2"/>
        <v>0</v>
      </c>
      <c r="L14" s="1">
        <f t="shared" si="2"/>
        <v>0</v>
      </c>
      <c r="M14" s="1">
        <f>SUM(M7:M12)</f>
        <v>0</v>
      </c>
      <c r="N14" s="1">
        <f>SUM(N7:N11)</f>
        <v>0</v>
      </c>
      <c r="O14" s="1">
        <f>SUM(O7:O11)</f>
        <v>0</v>
      </c>
      <c r="P14" s="1">
        <f>SUM(P7:P12)</f>
        <v>0</v>
      </c>
      <c r="Q14" s="1">
        <f>SUM(Q7:Q11)</f>
        <v>0</v>
      </c>
      <c r="R14" s="1">
        <f t="shared" si="0"/>
        <v>1512</v>
      </c>
      <c r="S14" s="1">
        <f>SUM(S7:S12)</f>
        <v>5988</v>
      </c>
    </row>
    <row r="20" spans="1:20" x14ac:dyDescent="0.25">
      <c r="A20" s="1" t="s">
        <v>68</v>
      </c>
      <c r="B20" s="1"/>
      <c r="C20" s="1"/>
      <c r="D20" s="1" t="s">
        <v>1</v>
      </c>
      <c r="E20" s="1"/>
      <c r="F20" s="1" t="s">
        <v>7</v>
      </c>
      <c r="G20" s="1" t="s">
        <v>8</v>
      </c>
      <c r="H20" s="1" t="s">
        <v>9</v>
      </c>
      <c r="I20" s="1" t="s">
        <v>10</v>
      </c>
      <c r="J20" s="1" t="s">
        <v>11</v>
      </c>
      <c r="K20" s="1" t="s">
        <v>12</v>
      </c>
      <c r="L20" s="1" t="s">
        <v>13</v>
      </c>
      <c r="M20" s="1" t="s">
        <v>14</v>
      </c>
      <c r="N20" s="1" t="s">
        <v>15</v>
      </c>
      <c r="O20" s="1" t="s">
        <v>16</v>
      </c>
      <c r="P20" s="1" t="s">
        <v>17</v>
      </c>
      <c r="Q20" s="1" t="s">
        <v>18</v>
      </c>
      <c r="R20" s="3" t="s">
        <v>47</v>
      </c>
      <c r="S20" s="1" t="s">
        <v>65</v>
      </c>
      <c r="T20" s="1"/>
    </row>
    <row r="21" spans="1:20" x14ac:dyDescent="0.25">
      <c r="A21" s="1"/>
      <c r="B21" s="1"/>
      <c r="C21" s="1"/>
      <c r="D21" s="1" t="s">
        <v>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"/>
      <c r="S21" s="1" t="s">
        <v>66</v>
      </c>
      <c r="T21" s="1"/>
    </row>
    <row r="23" spans="1:20" x14ac:dyDescent="0.25">
      <c r="A23" t="s">
        <v>0</v>
      </c>
      <c r="D23">
        <f>'INC&amp;EXP'!B23:V23</f>
        <v>18043</v>
      </c>
      <c r="E23">
        <f>'[1]INC&amp;EXP'!C23:V23</f>
        <v>0</v>
      </c>
      <c r="F23" s="2">
        <f>'INC&amp;EXP'!D23:X23</f>
        <v>18043</v>
      </c>
      <c r="G23">
        <f>'INC&amp;EXP'!E23:Y23</f>
        <v>0</v>
      </c>
      <c r="H23">
        <f>'INC&amp;EXP'!F23:Z23</f>
        <v>0</v>
      </c>
      <c r="I23">
        <f>'INC&amp;EXP'!G23:AA23</f>
        <v>0</v>
      </c>
      <c r="J23">
        <f>'INC&amp;EXP'!H23:AB23</f>
        <v>0</v>
      </c>
      <c r="K23">
        <f>'INC&amp;EXP'!I23:AC23</f>
        <v>0</v>
      </c>
      <c r="L23">
        <f>'INC&amp;EXP'!J23:AD23</f>
        <v>0</v>
      </c>
      <c r="M23">
        <f>'INC&amp;EXP'!K23:AE23</f>
        <v>0</v>
      </c>
      <c r="N23">
        <f>'INC&amp;EXP'!L23:AF23</f>
        <v>0</v>
      </c>
      <c r="O23">
        <f>'INC&amp;EXP'!M23:AG23</f>
        <v>0</v>
      </c>
      <c r="P23">
        <f>'INC&amp;EXP'!N23:AH23</f>
        <v>0</v>
      </c>
      <c r="Q23">
        <f>'INC&amp;EXP'!O23:AI23</f>
        <v>0</v>
      </c>
      <c r="R23" s="1">
        <f>'INC&amp;EXP'!P23:AJ23</f>
        <v>18043</v>
      </c>
      <c r="S23">
        <f t="shared" ref="S23:S35" si="3">D23-R23</f>
        <v>0</v>
      </c>
    </row>
    <row r="24" spans="1:20" x14ac:dyDescent="0.25">
      <c r="R24" s="1"/>
    </row>
    <row r="25" spans="1:20" x14ac:dyDescent="0.25">
      <c r="A25" t="s">
        <v>3</v>
      </c>
      <c r="D25">
        <f>'INC&amp;EXP'!D49</f>
        <v>0</v>
      </c>
      <c r="E25">
        <f>'[1]INC&amp;EXP'!E44</f>
        <v>0</v>
      </c>
      <c r="F25">
        <f>'INC&amp;EXP'!F47</f>
        <v>0</v>
      </c>
      <c r="G25">
        <f>'INC&amp;EXP'!G47</f>
        <v>0</v>
      </c>
      <c r="H25">
        <f>'INC&amp;EXP'!H47</f>
        <v>0</v>
      </c>
      <c r="I25">
        <f>'INC&amp;EXP'!I47</f>
        <v>0</v>
      </c>
      <c r="J25">
        <f>'INC&amp;EXP'!J47</f>
        <v>0</v>
      </c>
      <c r="K25">
        <f>'INC&amp;EXP'!K47</f>
        <v>0</v>
      </c>
      <c r="L25">
        <f>'INC&amp;EXP'!L47</f>
        <v>0</v>
      </c>
      <c r="M25">
        <f>'INC&amp;EXP'!M47</f>
        <v>0</v>
      </c>
      <c r="N25">
        <f>'INC&amp;EXP'!N47</f>
        <v>0</v>
      </c>
      <c r="O25">
        <f>'INC&amp;EXP'!O47</f>
        <v>0</v>
      </c>
      <c r="P25">
        <f>'INC&amp;EXP'!P47</f>
        <v>0</v>
      </c>
      <c r="Q25">
        <f>'INC&amp;EXP'!Q47</f>
        <v>0</v>
      </c>
      <c r="R25" s="1">
        <f>'INC&amp;EXP'!R47</f>
        <v>0</v>
      </c>
      <c r="S25">
        <f t="shared" si="3"/>
        <v>0</v>
      </c>
    </row>
    <row r="26" spans="1:20" x14ac:dyDescent="0.25">
      <c r="R26" s="1"/>
    </row>
    <row r="27" spans="1:20" x14ac:dyDescent="0.25">
      <c r="A27" t="s">
        <v>4</v>
      </c>
      <c r="D27">
        <f>'INC&amp;EXP'!D64:E64</f>
        <v>7000</v>
      </c>
      <c r="E27">
        <f>'[1]INC&amp;EXP'!E60:F60</f>
        <v>0</v>
      </c>
      <c r="F27">
        <f>'INC&amp;EXP'!F64:G64</f>
        <v>0</v>
      </c>
      <c r="G27">
        <f>'INC&amp;EXP'!G64:H64</f>
        <v>329</v>
      </c>
      <c r="H27">
        <f>'INC&amp;EXP'!H64:I64</f>
        <v>211</v>
      </c>
      <c r="I27">
        <f>'INC&amp;EXP'!I64:J64</f>
        <v>0</v>
      </c>
      <c r="J27">
        <f>'INC&amp;EXP'!J64:K64</f>
        <v>0</v>
      </c>
      <c r="K27">
        <f>'INC&amp;EXP'!K64:L64</f>
        <v>0</v>
      </c>
      <c r="L27">
        <f>'INC&amp;EXP'!L64:M64</f>
        <v>0</v>
      </c>
      <c r="M27">
        <f>'INC&amp;EXP'!M64:N64</f>
        <v>0</v>
      </c>
      <c r="N27">
        <f>'INC&amp;EXP'!N64:O64</f>
        <v>0</v>
      </c>
      <c r="O27">
        <f>'INC&amp;EXP'!O64:P64</f>
        <v>0</v>
      </c>
      <c r="P27">
        <f>'INC&amp;EXP'!P64:Q64</f>
        <v>0</v>
      </c>
      <c r="Q27">
        <f>'INC&amp;EXP'!Q64:R64</f>
        <v>0</v>
      </c>
      <c r="R27" s="1">
        <f>'INC&amp;EXP'!R64:S64</f>
        <v>540</v>
      </c>
      <c r="S27">
        <f t="shared" si="3"/>
        <v>6460</v>
      </c>
    </row>
    <row r="28" spans="1:20" x14ac:dyDescent="0.25">
      <c r="R28" s="1"/>
    </row>
    <row r="29" spans="1:20" x14ac:dyDescent="0.25">
      <c r="A29" t="s">
        <v>69</v>
      </c>
      <c r="D29">
        <f>'INC&amp;EXP'!D79</f>
        <v>3700</v>
      </c>
      <c r="E29">
        <f>'[1]INC&amp;EXP'!E70</f>
        <v>0</v>
      </c>
      <c r="F29">
        <f>'INC&amp;EXP'!F79</f>
        <v>0</v>
      </c>
      <c r="G29">
        <f>'INC&amp;EXP'!G79</f>
        <v>0</v>
      </c>
      <c r="H29">
        <f>'INC&amp;EXP'!H79</f>
        <v>0</v>
      </c>
      <c r="I29">
        <f>'INC&amp;EXP'!I79</f>
        <v>0</v>
      </c>
      <c r="J29">
        <f>'INC&amp;EXP'!J79</f>
        <v>0</v>
      </c>
      <c r="K29">
        <f>'INC&amp;EXP'!K79</f>
        <v>0</v>
      </c>
      <c r="L29">
        <f>'INC&amp;EXP'!L79</f>
        <v>0</v>
      </c>
      <c r="M29">
        <f>'INC&amp;EXP'!M79</f>
        <v>0</v>
      </c>
      <c r="N29">
        <f>'INC&amp;EXP'!N79</f>
        <v>0</v>
      </c>
      <c r="O29">
        <f>'INC&amp;EXP'!O79</f>
        <v>0</v>
      </c>
      <c r="P29">
        <f>'INC&amp;EXP'!P79</f>
        <v>0</v>
      </c>
      <c r="Q29">
        <f>'INC&amp;EXP'!Q79</f>
        <v>0</v>
      </c>
      <c r="R29" s="1">
        <f>'INC&amp;EXP'!R79</f>
        <v>0</v>
      </c>
      <c r="S29">
        <f t="shared" si="3"/>
        <v>3700</v>
      </c>
    </row>
    <row r="30" spans="1:20" x14ac:dyDescent="0.25">
      <c r="R30" s="1"/>
    </row>
    <row r="31" spans="1:20" x14ac:dyDescent="0.25">
      <c r="A31" t="s">
        <v>5</v>
      </c>
      <c r="D31">
        <f>'INC&amp;EXP'!D94</f>
        <v>0</v>
      </c>
      <c r="E31">
        <f>'[1]INC&amp;EXP'!E79</f>
        <v>0</v>
      </c>
      <c r="F31">
        <f>'INC&amp;EXP'!F94</f>
        <v>0</v>
      </c>
      <c r="G31">
        <f>'INC&amp;EXP'!G94</f>
        <v>0</v>
      </c>
      <c r="H31">
        <f>'INC&amp;EXP'!H94</f>
        <v>0</v>
      </c>
      <c r="I31">
        <f>'INC&amp;EXP'!I94</f>
        <v>0</v>
      </c>
      <c r="J31">
        <f>'INC&amp;EXP'!J94</f>
        <v>0</v>
      </c>
      <c r="K31">
        <f>'INC&amp;EXP'!K94</f>
        <v>0</v>
      </c>
      <c r="L31">
        <f>'INC&amp;EXP'!L94</f>
        <v>0</v>
      </c>
      <c r="M31">
        <f>'INC&amp;EXP'!M89</f>
        <v>0</v>
      </c>
      <c r="N31">
        <f>'INC&amp;EXP'!N89</f>
        <v>0</v>
      </c>
      <c r="O31">
        <f>'INC&amp;EXP'!O89</f>
        <v>0</v>
      </c>
      <c r="P31">
        <f>'INC&amp;EXP'!P89</f>
        <v>0</v>
      </c>
      <c r="Q31">
        <f>'INC&amp;EXP'!Q89</f>
        <v>0</v>
      </c>
      <c r="R31" s="1">
        <f>'INC&amp;EXP'!R94</f>
        <v>0</v>
      </c>
      <c r="S31">
        <f t="shared" si="3"/>
        <v>0</v>
      </c>
    </row>
    <row r="32" spans="1:20" x14ac:dyDescent="0.25">
      <c r="R32" s="1"/>
    </row>
    <row r="33" spans="1:19" x14ac:dyDescent="0.25">
      <c r="A33" t="s">
        <v>6</v>
      </c>
      <c r="D33">
        <f>'INC&amp;EXP'!D44</f>
        <v>0</v>
      </c>
      <c r="E33">
        <f>'[1]INC&amp;EXP'!E93</f>
        <v>0</v>
      </c>
      <c r="F33">
        <f>'INC&amp;EXP'!F110</f>
        <v>0</v>
      </c>
      <c r="G33">
        <f>'INC&amp;EXP'!G110</f>
        <v>0</v>
      </c>
      <c r="H33">
        <f>'INC&amp;EXP'!H44</f>
        <v>0</v>
      </c>
      <c r="I33">
        <f>'INC&amp;EXP'!I110</f>
        <v>0</v>
      </c>
      <c r="J33">
        <f>'INC&amp;EXP'!J110</f>
        <v>0</v>
      </c>
      <c r="K33">
        <f>'INC&amp;EXP'!K44</f>
        <v>0</v>
      </c>
      <c r="L33">
        <f>'INC&amp;EXP'!L110</f>
        <v>0</v>
      </c>
      <c r="M33">
        <f>'INC&amp;EXP'!M110</f>
        <v>0</v>
      </c>
      <c r="N33">
        <f>'INC&amp;EXP'!N110</f>
        <v>0</v>
      </c>
      <c r="O33">
        <f>'INC&amp;EXP'!O110</f>
        <v>0</v>
      </c>
      <c r="P33">
        <f>'INC&amp;EXP'!P110</f>
        <v>0</v>
      </c>
      <c r="Q33">
        <f>'INC&amp;EXP'!Q110</f>
        <v>0</v>
      </c>
      <c r="R33" s="1">
        <f>'INC&amp;EXP'!R44</f>
        <v>0</v>
      </c>
      <c r="S33">
        <f t="shared" si="3"/>
        <v>0</v>
      </c>
    </row>
    <row r="34" spans="1:19" x14ac:dyDescent="0.25">
      <c r="R34" s="1"/>
    </row>
    <row r="35" spans="1:19" x14ac:dyDescent="0.25">
      <c r="A35" t="s">
        <v>61</v>
      </c>
      <c r="D35">
        <f>'INC&amp;EXP'!D129</f>
        <v>0</v>
      </c>
      <c r="E35">
        <f>'[1]INC&amp;EXP'!E102</f>
        <v>0</v>
      </c>
      <c r="F35">
        <f>'INC&amp;EXP'!F129</f>
        <v>0</v>
      </c>
      <c r="G35">
        <f>'INC&amp;EXP'!G129</f>
        <v>0</v>
      </c>
      <c r="H35">
        <f>'INC&amp;EXP'!H129</f>
        <v>0</v>
      </c>
      <c r="I35">
        <f>'INC&amp;EXP'!I129</f>
        <v>0</v>
      </c>
      <c r="J35">
        <f>'INC&amp;EXP'!J129</f>
        <v>0</v>
      </c>
      <c r="K35">
        <f>'INC&amp;EXP'!K129</f>
        <v>0</v>
      </c>
      <c r="L35">
        <f>'INC&amp;EXP'!L129</f>
        <v>0</v>
      </c>
      <c r="M35">
        <f>'INC&amp;EXP'!M129</f>
        <v>0</v>
      </c>
      <c r="N35">
        <f>'INC&amp;EXP'!N129</f>
        <v>0</v>
      </c>
      <c r="O35">
        <f>'INC&amp;EXP'!O129</f>
        <v>0</v>
      </c>
      <c r="P35">
        <f>'INC&amp;EXP'!P129</f>
        <v>0</v>
      </c>
      <c r="Q35">
        <f>'INC&amp;EXP'!Q129</f>
        <v>0</v>
      </c>
      <c r="R35" s="1">
        <f>'INC&amp;EXP'!R129</f>
        <v>0</v>
      </c>
      <c r="S35">
        <f t="shared" si="3"/>
        <v>0</v>
      </c>
    </row>
    <row r="37" spans="1:19" x14ac:dyDescent="0.25">
      <c r="A37" s="1" t="s">
        <v>48</v>
      </c>
      <c r="B37" s="1"/>
      <c r="C37" s="1"/>
      <c r="D37" s="1">
        <f>SUM(D23:D36)</f>
        <v>28743</v>
      </c>
      <c r="E37" s="1"/>
      <c r="F37" s="4">
        <f t="shared" ref="F37:S37" si="4">SUM(F23:F36)</f>
        <v>18043</v>
      </c>
      <c r="G37" s="1">
        <f t="shared" si="4"/>
        <v>329</v>
      </c>
      <c r="H37" s="1">
        <f t="shared" si="4"/>
        <v>211</v>
      </c>
      <c r="I37" s="1">
        <f t="shared" si="4"/>
        <v>0</v>
      </c>
      <c r="J37" s="1">
        <f t="shared" si="4"/>
        <v>0</v>
      </c>
      <c r="K37" s="1">
        <f t="shared" si="4"/>
        <v>0</v>
      </c>
      <c r="L37" s="1">
        <f t="shared" si="4"/>
        <v>0</v>
      </c>
      <c r="M37" s="1">
        <f t="shared" si="4"/>
        <v>0</v>
      </c>
      <c r="N37" s="1">
        <f t="shared" si="4"/>
        <v>0</v>
      </c>
      <c r="O37" s="1">
        <f t="shared" si="4"/>
        <v>0</v>
      </c>
      <c r="P37" s="1">
        <f t="shared" si="4"/>
        <v>0</v>
      </c>
      <c r="Q37" s="1">
        <f t="shared" si="4"/>
        <v>0</v>
      </c>
      <c r="R37" s="1">
        <f t="shared" si="4"/>
        <v>18583</v>
      </c>
      <c r="S37" s="1">
        <f t="shared" si="4"/>
        <v>10160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INC&amp;EXP</vt:lpstr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</dc:creator>
  <cp:lastModifiedBy>EO</cp:lastModifiedBy>
  <cp:lastPrinted>2024-05-07T09:46:55Z</cp:lastPrinted>
  <dcterms:created xsi:type="dcterms:W3CDTF">2014-10-09T08:36:15Z</dcterms:created>
  <dcterms:modified xsi:type="dcterms:W3CDTF">2026-08-19T10:02:23Z</dcterms:modified>
</cp:coreProperties>
</file>